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https://ucf-my.sharepoint.com/personal/mmckee_ucf_edu/Documents/Documents/Advising/"/>
    </mc:Choice>
  </mc:AlternateContent>
  <xr:revisionPtr revIDLastSave="0" documentId="8_{3F2A9529-77F4-4808-8E6C-B4F4CCF9FD36}" xr6:coauthVersionLast="46" xr6:coauthVersionMax="46" xr10:uidLastSave="{00000000-0000-0000-0000-000000000000}"/>
  <bookViews>
    <workbookView xWindow="2580" yWindow="2415" windowWidth="21600" windowHeight="11505" xr2:uid="{00000000-000D-0000-FFFF-FFFF00000000}"/>
  </bookViews>
  <sheets>
    <sheet name="Checklist" sheetId="1" r:id="rId1"/>
  </sheets>
  <definedNames>
    <definedName name="_xlnm.Print_Area" localSheetId="0">Checklist!$B$1:$N$61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1" l="1"/>
  <c r="G38" i="1"/>
  <c r="G33" i="1"/>
  <c r="G34" i="1"/>
  <c r="G35" i="1"/>
  <c r="G36" i="1"/>
  <c r="G37" i="1"/>
  <c r="G40" i="1"/>
  <c r="G31" i="1"/>
  <c r="G28" i="1"/>
  <c r="G27" i="1"/>
  <c r="G25" i="1"/>
  <c r="G23" i="1"/>
  <c r="G21" i="1"/>
  <c r="G20" i="1"/>
  <c r="G17" i="1"/>
  <c r="G18" i="1"/>
  <c r="G15" i="1"/>
  <c r="G11" i="1"/>
  <c r="G12" i="1"/>
  <c r="G10" i="1"/>
  <c r="M35" i="1"/>
  <c r="M36" i="1"/>
  <c r="M37" i="1"/>
  <c r="M38" i="1"/>
  <c r="M39" i="1"/>
  <c r="M40" i="1"/>
  <c r="M41" i="1"/>
  <c r="M42" i="1"/>
  <c r="M34" i="1"/>
  <c r="M18" i="1"/>
  <c r="M19" i="1"/>
  <c r="M20" i="1"/>
  <c r="M21" i="1"/>
  <c r="M22" i="1"/>
  <c r="M23" i="1"/>
  <c r="M24" i="1"/>
  <c r="M25" i="1"/>
  <c r="M26" i="1"/>
  <c r="M27" i="1"/>
  <c r="M28" i="1"/>
  <c r="M29" i="1"/>
  <c r="M30" i="1"/>
  <c r="M31" i="1"/>
  <c r="M32" i="1"/>
  <c r="M17" i="1"/>
  <c r="M12" i="1"/>
  <c r="M13" i="1"/>
  <c r="M14" i="1"/>
  <c r="M15" i="1"/>
  <c r="M11" i="1"/>
  <c r="M8" i="1"/>
  <c r="M9" i="1"/>
  <c r="M6" i="1"/>
  <c r="K16" i="1"/>
  <c r="C30" i="1"/>
  <c r="C22" i="1"/>
  <c r="K5" i="1"/>
  <c r="AB3" i="1"/>
  <c r="U22" i="1"/>
  <c r="R22" i="1"/>
  <c r="X62" i="1"/>
  <c r="X52" i="1"/>
  <c r="X42" i="1"/>
  <c r="U42" i="1"/>
  <c r="U52" i="1"/>
  <c r="U62" i="1"/>
  <c r="R62" i="1"/>
  <c r="R52" i="1"/>
  <c r="R42" i="1"/>
  <c r="X32" i="1"/>
  <c r="U32" i="1"/>
  <c r="R32" i="1"/>
  <c r="X22" i="1"/>
  <c r="X12" i="1"/>
  <c r="U12" i="1"/>
  <c r="R12" i="1"/>
  <c r="U53" i="1"/>
  <c r="R53" i="1"/>
  <c r="X43" i="1"/>
  <c r="U43" i="1"/>
  <c r="R43" i="1"/>
  <c r="X33" i="1"/>
  <c r="U33" i="1"/>
  <c r="R33" i="1"/>
  <c r="X23" i="1"/>
  <c r="U23" i="1"/>
  <c r="R23" i="1"/>
  <c r="X13" i="1"/>
  <c r="U13" i="1"/>
  <c r="R13" i="1"/>
  <c r="X2" i="1"/>
  <c r="U2" i="1"/>
  <c r="X53" i="1"/>
  <c r="R2" i="1"/>
  <c r="C19" i="1"/>
  <c r="C26" i="1"/>
  <c r="C14" i="1"/>
  <c r="K10" i="1"/>
  <c r="C9" i="1"/>
  <c r="H22" i="1"/>
  <c r="H14" i="1"/>
  <c r="H9" i="1"/>
  <c r="H26" i="1"/>
  <c r="K43" i="1"/>
  <c r="H19" i="1"/>
  <c r="AB2" i="1"/>
  <c r="C8" i="1"/>
  <c r="C42" i="1"/>
  <c r="H30" i="1"/>
  <c r="N33" i="1"/>
  <c r="N16" i="1"/>
  <c r="N10" i="1"/>
  <c r="N5" i="1"/>
  <c r="H8" i="1"/>
  <c r="H42" i="1"/>
  <c r="C7" i="1"/>
  <c r="N43" i="1"/>
  <c r="H7" i="1"/>
</calcChain>
</file>

<file path=xl/sharedStrings.xml><?xml version="1.0" encoding="utf-8"?>
<sst xmlns="http://schemas.openxmlformats.org/spreadsheetml/2006/main" count="166" uniqueCount="124">
  <si>
    <t>SH</t>
  </si>
  <si>
    <t>ü</t>
  </si>
  <si>
    <t>REQUIREMENTS</t>
  </si>
  <si>
    <t>TOTAL SEMESTER HOURS FOR GRADUATION</t>
  </si>
  <si>
    <t xml:space="preserve">GENERAL EDUCATION PROGRAM </t>
  </si>
  <si>
    <t>ENC 1101 Composition I</t>
  </si>
  <si>
    <t>ENC 1102 Composition II</t>
  </si>
  <si>
    <r>
      <t xml:space="preserve">SPC 1603C Fundamentals of Technical Present </t>
    </r>
    <r>
      <rPr>
        <b/>
        <i/>
        <sz val="11"/>
        <color theme="1"/>
        <rFont val="Calibri"/>
        <family val="2"/>
        <scheme val="minor"/>
      </rPr>
      <t>or</t>
    </r>
  </si>
  <si>
    <t>SPC 1608 Fundamentals of Oral Communication</t>
  </si>
  <si>
    <t>EEE 3350 Semiconductor Devices I</t>
  </si>
  <si>
    <t>EEL 3470 Electromagnetic Fields</t>
  </si>
  <si>
    <t>OSE 3053 EM Waves for Photonics</t>
  </si>
  <si>
    <t>OSE 4520 Laser Engineering</t>
  </si>
  <si>
    <t>OSE 4520L Laser Engineering Lab</t>
  </si>
  <si>
    <t>OSE 4410 Optoelectronics</t>
  </si>
  <si>
    <t>OSE 4410L Optoelectronics Lab</t>
  </si>
  <si>
    <t>OSE 4830 Imaging &amp; Display</t>
  </si>
  <si>
    <t>OSE 4830L Imaging &amp; Display Lab</t>
  </si>
  <si>
    <t>OSE 4470 Fiber Optic Communications</t>
  </si>
  <si>
    <t>OSE 4470L Fiber Optic Communications Lab</t>
  </si>
  <si>
    <t>COMMON PROGRAM PREREQUISITES (CPP)</t>
  </si>
  <si>
    <t>SUBTOTAL HRS</t>
  </si>
  <si>
    <t>SUBTOTAL SEM HRS (2.25 Min. GPA Required)</t>
  </si>
  <si>
    <t>OSE 4951 Senior Design I</t>
  </si>
  <si>
    <t xml:space="preserve">OSE 4952 Senior Design II </t>
  </si>
  <si>
    <t>OSE/EEL/PHY 4XXX Approved Course</t>
  </si>
  <si>
    <t xml:space="preserve">OSE 4930 Frontiers of Optics &amp; Photonics  </t>
  </si>
  <si>
    <t>Courses that can only be taken in the major</t>
  </si>
  <si>
    <t>Can only be taken as final pending or in the major</t>
  </si>
  <si>
    <t>Indicates courses that can be taken as pending major</t>
  </si>
  <si>
    <r>
      <t xml:space="preserve">ENGINEERING CORE: Basic Level </t>
    </r>
    <r>
      <rPr>
        <b/>
        <i/>
        <sz val="10"/>
        <color theme="0"/>
        <rFont val="Calibri"/>
        <family val="2"/>
        <scheme val="minor"/>
      </rPr>
      <t>(mGPA)</t>
    </r>
  </si>
  <si>
    <r>
      <t xml:space="preserve">ENGINEERING CORE: Advanced Level </t>
    </r>
    <r>
      <rPr>
        <b/>
        <i/>
        <sz val="10"/>
        <color theme="0"/>
        <rFont val="Calibri"/>
        <family val="2"/>
        <scheme val="minor"/>
      </rPr>
      <t>(mGPA)</t>
    </r>
  </si>
  <si>
    <r>
      <t xml:space="preserve">PHOTONICS MAJOR and CAPSTONE </t>
    </r>
    <r>
      <rPr>
        <b/>
        <i/>
        <sz val="10"/>
        <color theme="0"/>
        <rFont val="Calibri"/>
        <family val="2"/>
        <scheme val="minor"/>
      </rPr>
      <t>(mGPA)</t>
    </r>
  </si>
  <si>
    <t>MAC 2311C Calculus I **</t>
  </si>
  <si>
    <t>MAC 2312 Calculus II **</t>
  </si>
  <si>
    <t>MAC 2313 Calculus III **</t>
  </si>
  <si>
    <r>
      <t xml:space="preserve">CHS 1440 Principles of Chemistry ** </t>
    </r>
    <r>
      <rPr>
        <b/>
        <i/>
        <sz val="11"/>
        <color theme="1"/>
        <rFont val="Calibri"/>
        <family val="2"/>
        <scheme val="minor"/>
      </rPr>
      <t>or</t>
    </r>
    <r>
      <rPr>
        <b/>
        <sz val="11"/>
        <color theme="1"/>
        <rFont val="Calibri"/>
        <family val="2"/>
        <scheme val="minor"/>
      </rPr>
      <t xml:space="preserve"> </t>
    </r>
  </si>
  <si>
    <t>MAP 2302 Differential Equations **</t>
  </si>
  <si>
    <t>MAC 2311C Calculus I  **</t>
  </si>
  <si>
    <t>STA 3032 Prob &amp; Stats for Engrs *</t>
  </si>
  <si>
    <t>CPP</t>
  </si>
  <si>
    <r>
      <t xml:space="preserve">EGS 1006C Intro to Eng. Prof * </t>
    </r>
    <r>
      <rPr>
        <sz val="11"/>
        <color theme="1"/>
        <rFont val="Calibri"/>
        <family val="2"/>
      </rPr>
      <t>‡</t>
    </r>
  </si>
  <si>
    <t>EGN 1007C Eng. Concepts and Methods ‡</t>
  </si>
  <si>
    <t>** Required minimum "C" or better grade    ‡ First Year Students Only</t>
  </si>
  <si>
    <r>
      <t xml:space="preserve">STA 3032 Probability &amp; Statistics for Engrs * </t>
    </r>
    <r>
      <rPr>
        <i/>
        <sz val="10"/>
        <color theme="1"/>
        <rFont val="Calibri"/>
        <family val="2"/>
        <scheme val="minor"/>
      </rPr>
      <t>(mGPA)</t>
    </r>
  </si>
  <si>
    <t>Fall</t>
  </si>
  <si>
    <t>Spring</t>
  </si>
  <si>
    <t>Summer</t>
  </si>
  <si>
    <t xml:space="preserve">Fall </t>
  </si>
  <si>
    <t>Course</t>
  </si>
  <si>
    <t>Student Planning Starting Year</t>
  </si>
  <si>
    <t>EEE 3307C Electronics 1</t>
  </si>
  <si>
    <t>Courses taken prior to this semester.</t>
  </si>
  <si>
    <r>
      <t xml:space="preserve">RESTRICTED ELECTIVES (RE) </t>
    </r>
    <r>
      <rPr>
        <b/>
        <i/>
        <sz val="10"/>
        <color theme="0"/>
        <rFont val="Calibri"/>
        <family val="2"/>
        <scheme val="minor"/>
      </rPr>
      <t xml:space="preserve">(mGPA) </t>
    </r>
  </si>
  <si>
    <t>OSE 4421 Biophotonics  (RE)</t>
  </si>
  <si>
    <t>OSE 4720 Visual Optics (RE)</t>
  </si>
  <si>
    <r>
      <t xml:space="preserve">Grand Total </t>
    </r>
    <r>
      <rPr>
        <b/>
        <sz val="9"/>
        <color theme="1"/>
        <rFont val="Calibri"/>
        <family val="2"/>
        <scheme val="minor"/>
      </rPr>
      <t>(completed and planned)</t>
    </r>
  </si>
  <si>
    <r>
      <t xml:space="preserve">Total </t>
    </r>
    <r>
      <rPr>
        <b/>
        <sz val="9"/>
        <color theme="1"/>
        <rFont val="Calibri"/>
        <family val="2"/>
        <scheme val="minor"/>
      </rPr>
      <t>(completed)</t>
    </r>
  </si>
  <si>
    <t>BSC 1050, GLY 1030, GEO1200, ANT2511, MCB 1310</t>
  </si>
  <si>
    <r>
      <rPr>
        <b/>
        <i/>
        <sz val="11"/>
        <color theme="1"/>
        <rFont val="Calibri"/>
        <family val="2"/>
        <scheme val="minor"/>
      </rPr>
      <t xml:space="preserve">Select 1: </t>
    </r>
    <r>
      <rPr>
        <sz val="11"/>
        <color theme="1"/>
        <rFont val="Calibri"/>
        <family val="2"/>
        <scheme val="minor"/>
      </rPr>
      <t xml:space="preserve"> BSC 1005, BSC 2010C, EVR 1001 </t>
    </r>
    <r>
      <rPr>
        <b/>
        <i/>
        <sz val="11"/>
        <color theme="1"/>
        <rFont val="Calibri"/>
        <family val="2"/>
        <scheme val="minor"/>
      </rPr>
      <t>or</t>
    </r>
  </si>
  <si>
    <r>
      <rPr>
        <b/>
        <i/>
        <sz val="11"/>
        <color theme="1"/>
        <rFont val="Calibri"/>
        <family val="2"/>
        <scheme val="minor"/>
      </rPr>
      <t>Select 1:</t>
    </r>
    <r>
      <rPr>
        <sz val="11"/>
        <color theme="1"/>
        <rFont val="Calibri"/>
        <family val="2"/>
        <scheme val="minor"/>
      </rPr>
      <t xml:space="preserve">  AMH 2010, EUH 2000, EUH 2001, HUM 2210, </t>
    </r>
  </si>
  <si>
    <t>HUM 2230, LIT 2110, LIT 2120,  WOH 2012, WOH 2022</t>
  </si>
  <si>
    <t>HUM 2020 Encountering the Humanities</t>
  </si>
  <si>
    <t>MUL 2010, PHI 2010, or THE 2000</t>
  </si>
  <si>
    <t>COMMUNICATION Foundation</t>
  </si>
  <si>
    <t>CULTURAL &amp; HISTORICAL (*) Foundation</t>
  </si>
  <si>
    <t>SCIENCE Foundation</t>
  </si>
  <si>
    <t>MATHEMATICAL Foundation</t>
  </si>
  <si>
    <t>SOCIAL Foundation</t>
  </si>
  <si>
    <t xml:space="preserve">Satisfies GEP Core (CC) </t>
  </si>
  <si>
    <t>Satisfies Gordon Rule (GR)</t>
  </si>
  <si>
    <r>
      <t>CC - Take only 1 checkmarked course (</t>
    </r>
    <r>
      <rPr>
        <b/>
        <sz val="10"/>
        <color theme="1"/>
        <rFont val="Wingdings"/>
        <charset val="2"/>
      </rPr>
      <t>ü</t>
    </r>
    <r>
      <rPr>
        <b/>
        <sz val="10"/>
        <color theme="1"/>
        <rFont val="Calibri"/>
        <family val="2"/>
        <scheme val="minor"/>
      </rPr>
      <t>) in each foundation</t>
    </r>
  </si>
  <si>
    <r>
      <t>GR - Take checkmarked courses (</t>
    </r>
    <r>
      <rPr>
        <b/>
        <sz val="10"/>
        <color theme="1"/>
        <rFont val="Wingdings"/>
        <charset val="2"/>
      </rPr>
      <t>ü</t>
    </r>
    <r>
      <rPr>
        <b/>
        <sz val="10"/>
        <color theme="1"/>
        <rFont val="Calibri"/>
        <family val="2"/>
        <scheme val="minor"/>
      </rPr>
      <t>)</t>
    </r>
  </si>
  <si>
    <r>
      <rPr>
        <b/>
        <i/>
        <sz val="11"/>
        <color theme="1"/>
        <rFont val="Calibri"/>
        <family val="2"/>
        <scheme val="minor"/>
      </rPr>
      <t xml:space="preserve">Select 1:  </t>
    </r>
    <r>
      <rPr>
        <sz val="11"/>
        <color theme="1"/>
        <rFont val="Calibri"/>
        <family val="2"/>
        <scheme val="minor"/>
      </rPr>
      <t>PSY 2012, SYG 2000, or ANT 2000</t>
    </r>
  </si>
  <si>
    <t>Approved Electives</t>
  </si>
  <si>
    <r>
      <t>PHY 4604</t>
    </r>
    <r>
      <rPr>
        <sz val="12"/>
        <color theme="1"/>
        <rFont val="Times New Roman"/>
        <family val="1"/>
      </rPr>
      <t xml:space="preserve"> </t>
    </r>
    <r>
      <rPr>
        <sz val="11"/>
        <color rgb="FF000000"/>
        <rFont val="Calibri"/>
        <family val="2"/>
      </rPr>
      <t>Wave Mechanics I</t>
    </r>
  </si>
  <si>
    <r>
      <t>PHY 4605</t>
    </r>
    <r>
      <rPr>
        <sz val="12"/>
        <color theme="1"/>
        <rFont val="Times New Roman"/>
        <family val="1"/>
      </rPr>
      <t xml:space="preserve"> </t>
    </r>
    <r>
      <rPr>
        <sz val="11"/>
        <color rgb="FF000000"/>
        <rFont val="Calibri"/>
        <family val="2"/>
      </rPr>
      <t>Wave Mechanics II</t>
    </r>
  </si>
  <si>
    <r>
      <t>PHZ 3113</t>
    </r>
    <r>
      <rPr>
        <sz val="12"/>
        <color theme="1"/>
        <rFont val="Times New Roman"/>
        <family val="1"/>
      </rPr>
      <t xml:space="preserve"> </t>
    </r>
    <r>
      <rPr>
        <sz val="11"/>
        <color rgb="FF000000"/>
        <rFont val="Calibri"/>
        <family val="2"/>
      </rPr>
      <t>Introduction to Theoretical Methods</t>
    </r>
  </si>
  <si>
    <r>
      <t>MAS 5145</t>
    </r>
    <r>
      <rPr>
        <sz val="12"/>
        <color theme="1"/>
        <rFont val="Times New Roman"/>
        <family val="1"/>
      </rPr>
      <t xml:space="preserve"> </t>
    </r>
    <r>
      <rPr>
        <sz val="11"/>
        <color rgb="FF000000"/>
        <rFont val="Calibri"/>
        <family val="2"/>
      </rPr>
      <t>Advanced Linear Algebra and Matrix Theory</t>
    </r>
  </si>
  <si>
    <t>Elective Placeholder</t>
  </si>
  <si>
    <t xml:space="preserve"> </t>
  </si>
  <si>
    <t>EEE 3342C Digital Systems</t>
  </si>
  <si>
    <t>OSE 3200 Geometric Optics</t>
  </si>
  <si>
    <t>IDS 3913 Undergraduate Research</t>
  </si>
  <si>
    <r>
      <t xml:space="preserve">AMH 2020 US History: 1877-Present * </t>
    </r>
    <r>
      <rPr>
        <b/>
        <i/>
        <sz val="11"/>
        <color theme="1"/>
        <rFont val="Calibri"/>
        <family val="2"/>
        <scheme val="minor"/>
      </rPr>
      <t>or</t>
    </r>
  </si>
  <si>
    <t xml:space="preserve">  * Required "C-" minimum required for designated Gordon Rule courses. </t>
  </si>
  <si>
    <t>EEL 3552C Signal Analysis and Communication</t>
  </si>
  <si>
    <r>
      <t>MAS 3105</t>
    </r>
    <r>
      <rPr>
        <sz val="12"/>
        <color theme="1"/>
        <rFont val="Times New Roman"/>
        <family val="1"/>
      </rPr>
      <t xml:space="preserve"> </t>
    </r>
    <r>
      <rPr>
        <sz val="11"/>
        <color rgb="FF000000"/>
        <rFont val="Calibri"/>
        <family val="2"/>
      </rPr>
      <t>Linear Algebra</t>
    </r>
  </si>
  <si>
    <r>
      <t>MAP 4341</t>
    </r>
    <r>
      <rPr>
        <sz val="12"/>
        <color theme="1"/>
        <rFont val="Times New Roman"/>
        <family val="1"/>
      </rPr>
      <t xml:space="preserve"> </t>
    </r>
    <r>
      <rPr>
        <sz val="11"/>
        <color rgb="FF000000"/>
        <rFont val="Calibri"/>
        <family val="2"/>
      </rPr>
      <t>Partial Differential Equations</t>
    </r>
  </si>
  <si>
    <r>
      <t>EMA 4413</t>
    </r>
    <r>
      <rPr>
        <sz val="12"/>
        <color theme="1"/>
        <rFont val="Times New Roman"/>
        <family val="1"/>
      </rPr>
      <t xml:space="preserve"> </t>
    </r>
    <r>
      <rPr>
        <sz val="11"/>
        <color rgb="FF000000"/>
        <rFont val="Calibri"/>
        <family val="2"/>
      </rPr>
      <t>Fundamentals of Electronic Materials</t>
    </r>
  </si>
  <si>
    <r>
      <t>EEE 4XXX</t>
    </r>
    <r>
      <rPr>
        <sz val="12"/>
        <color theme="1"/>
        <rFont val="Times New Roman"/>
        <family val="1"/>
      </rPr>
      <t xml:space="preserve"> </t>
    </r>
    <r>
      <rPr>
        <sz val="11"/>
        <color rgb="FF000000"/>
        <rFont val="Calibri"/>
        <family val="2"/>
      </rPr>
      <t>Any 4000 Level Course</t>
    </r>
  </si>
  <si>
    <r>
      <t>EEL 4XXX</t>
    </r>
    <r>
      <rPr>
        <sz val="12"/>
        <color theme="1"/>
        <rFont val="Times New Roman"/>
        <family val="1"/>
      </rPr>
      <t xml:space="preserve"> </t>
    </r>
    <r>
      <rPr>
        <sz val="11"/>
        <color rgb="FF000000"/>
        <rFont val="Calibri"/>
        <family val="2"/>
      </rPr>
      <t>Any 4000 Level Course, except EEL4440</t>
    </r>
  </si>
  <si>
    <r>
      <t>EGN 4931H</t>
    </r>
    <r>
      <rPr>
        <sz val="12"/>
        <color theme="1"/>
        <rFont val="Times New Roman"/>
        <family val="1"/>
      </rPr>
      <t xml:space="preserve"> </t>
    </r>
    <r>
      <rPr>
        <sz val="11"/>
        <color rgb="FF000000"/>
        <rFont val="Calibri"/>
        <family val="2"/>
      </rPr>
      <t>Engineering Honors Seminar-Research</t>
    </r>
  </si>
  <si>
    <r>
      <t>OSE 4903H</t>
    </r>
    <r>
      <rPr>
        <sz val="12"/>
        <color theme="1"/>
        <rFont val="Times New Roman"/>
        <family val="1"/>
      </rPr>
      <t xml:space="preserve"> </t>
    </r>
    <r>
      <rPr>
        <sz val="11"/>
        <color rgb="FF000000"/>
        <rFont val="Calibri"/>
        <family val="2"/>
      </rPr>
      <t>Honors Directed Reading (3)</t>
    </r>
  </si>
  <si>
    <r>
      <t>OSE 4970H</t>
    </r>
    <r>
      <rPr>
        <sz val="12"/>
        <color theme="1"/>
        <rFont val="Times New Roman"/>
        <family val="1"/>
      </rPr>
      <t xml:space="preserve"> </t>
    </r>
    <r>
      <rPr>
        <sz val="11"/>
        <color rgb="FF000000"/>
        <rFont val="Calibri"/>
        <family val="2"/>
      </rPr>
      <t>Honors Thesis</t>
    </r>
  </si>
  <si>
    <t>Master's Level Courses</t>
  </si>
  <si>
    <t>OSE 5115 Interfer., Diff., &amp; Coher.</t>
  </si>
  <si>
    <t>OSE 5203 Geo. Opt. &amp; Imaging Sys.</t>
  </si>
  <si>
    <t>OSE 5414 Fund. Of Opto. Devices</t>
  </si>
  <si>
    <t>OSE 6111 Optical Wave Prop.</t>
  </si>
  <si>
    <t>OSE 6525 Laser Engineering</t>
  </si>
  <si>
    <t>OSE 6526C Laser Engineering Lab</t>
  </si>
  <si>
    <t>OSE 3200L Geometric Optics Lab</t>
  </si>
  <si>
    <t>GEP AREA</t>
  </si>
  <si>
    <t xml:space="preserve">Check your audit at my.ucf.edu </t>
  </si>
  <si>
    <t>OSE 3043 Analytical Methods for Optics  (RE)</t>
  </si>
  <si>
    <t>CHM 2045C Chemistry Fundamentals I **</t>
  </si>
  <si>
    <t>OSE 4240 Introduction to Optical Design (RE)</t>
  </si>
  <si>
    <t>OSE 4953 Senior Design I Double Major ECE</t>
  </si>
  <si>
    <t>EEL 3004C Linear Circuits I**</t>
  </si>
  <si>
    <t>EEL 3123C Linear Circuits II**</t>
  </si>
  <si>
    <t>OSE 3052 Foundations of Photonics**</t>
  </si>
  <si>
    <t>OSE 3052L Foundations of Photonics Lab**</t>
  </si>
  <si>
    <t>PHY 3101 General Physics using Calculus III **</t>
  </si>
  <si>
    <t xml:space="preserve">POS 2041, ECO 2013 </t>
  </si>
  <si>
    <t>PHY 2048 Physics I **</t>
  </si>
  <si>
    <t>PHY 2048L Physics I Lab**</t>
  </si>
  <si>
    <t>PHY 2049 Physics II Lecture**</t>
  </si>
  <si>
    <t>PHY 2048 Physics I Lecture**</t>
  </si>
  <si>
    <t>OSE 4912 Directed Independent Research (RE)</t>
  </si>
  <si>
    <t>Note:  2021-2022 Course Catalog superceeds any errors or omissions shown here.</t>
  </si>
  <si>
    <t>PHZ 3150 Introduction to Numerical Computing</t>
  </si>
  <si>
    <r>
      <t xml:space="preserve">EGN 3211 Engineering Analysis &amp; Comp. ** </t>
    </r>
    <r>
      <rPr>
        <b/>
        <i/>
        <sz val="11"/>
        <color theme="1"/>
        <rFont val="Calibri"/>
        <family val="2"/>
        <scheme val="minor"/>
      </rPr>
      <t>or</t>
    </r>
  </si>
  <si>
    <t>PHY 2049L Physics II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</si>
</sst>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1"/>
      <color theme="1"/>
      <name val="Wingdings"/>
      <charset val="2"/>
    </font>
    <font>
      <b/>
      <i/>
      <sz val="11"/>
      <color theme="0"/>
      <name val="Calibri"/>
      <family val="2"/>
      <scheme val="minor"/>
    </font>
    <font>
      <i/>
      <sz val="10"/>
      <color theme="1"/>
      <name val="Calibri"/>
      <family val="2"/>
      <scheme val="minor"/>
    </font>
    <font>
      <i/>
      <sz val="9"/>
      <color theme="1"/>
      <name val="Calibri"/>
      <family val="2"/>
      <scheme val="minor"/>
    </font>
    <font>
      <b/>
      <i/>
      <sz val="10"/>
      <color theme="0"/>
      <name val="Calibri"/>
      <family val="2"/>
      <scheme val="minor"/>
    </font>
    <font>
      <sz val="11"/>
      <color theme="1"/>
      <name val="Calibri"/>
      <family val="2"/>
    </font>
    <font>
      <u/>
      <sz val="11"/>
      <color theme="1"/>
      <name val="Calibri"/>
      <family val="2"/>
      <scheme val="minor"/>
    </font>
    <font>
      <b/>
      <sz val="10"/>
      <color theme="1"/>
      <name val="Calibri"/>
      <family val="2"/>
      <scheme val="minor"/>
    </font>
    <font>
      <b/>
      <sz val="9"/>
      <color theme="1"/>
      <name val="Calibri"/>
      <family val="2"/>
      <scheme val="minor"/>
    </font>
    <font>
      <b/>
      <sz val="10"/>
      <color theme="1"/>
      <name val="Wingdings"/>
      <charset val="2"/>
    </font>
    <font>
      <sz val="12"/>
      <color theme="1"/>
      <name val="Times New Roman"/>
      <family val="1"/>
    </font>
    <font>
      <sz val="11"/>
      <color rgb="FF000000"/>
      <name val="Calibri"/>
      <family val="2"/>
    </font>
  </fonts>
  <fills count="19">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1" tint="4.9989318521683403E-2"/>
        <bgColor indexed="64"/>
      </patternFill>
    </fill>
    <fill>
      <patternFill patternType="solid">
        <fgColor rgb="FFFFFF99"/>
        <bgColor indexed="64"/>
      </patternFill>
    </fill>
    <fill>
      <patternFill patternType="solid">
        <fgColor rgb="FFCCCCFF"/>
        <bgColor indexed="64"/>
      </patternFill>
    </fill>
    <fill>
      <patternFill patternType="solid">
        <fgColor rgb="FF66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99CC"/>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7" tint="0.39994506668294322"/>
        <bgColor indexed="64"/>
      </patternFill>
    </fill>
    <fill>
      <patternFill patternType="solid">
        <fgColor theme="9" tint="0.59999389629810485"/>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dotted">
        <color indexed="64"/>
      </right>
      <top style="thin">
        <color indexed="64"/>
      </top>
      <bottom style="thin">
        <color indexed="64"/>
      </bottom>
      <diagonal/>
    </border>
    <border>
      <left/>
      <right style="dotted">
        <color indexed="64"/>
      </right>
      <top style="thin">
        <color indexed="64"/>
      </top>
      <bottom style="thin">
        <color theme="0" tint="-0.34998626667073579"/>
      </bottom>
      <diagonal/>
    </border>
    <border>
      <left/>
      <right style="dotted">
        <color indexed="64"/>
      </right>
      <top style="thin">
        <color indexed="64"/>
      </top>
      <bottom style="medium">
        <color indexed="64"/>
      </bottom>
      <diagonal/>
    </border>
    <border>
      <left style="medium">
        <color indexed="64"/>
      </left>
      <right/>
      <top style="thin">
        <color theme="0" tint="-0.34998626667073579"/>
      </top>
      <bottom style="thin">
        <color indexed="64"/>
      </bottom>
      <diagonal/>
    </border>
    <border>
      <left/>
      <right style="dotted">
        <color indexed="64"/>
      </right>
      <top style="thin">
        <color theme="0" tint="-0.34998626667073579"/>
      </top>
      <bottom style="thin">
        <color indexed="64"/>
      </bottom>
      <diagonal/>
    </border>
    <border>
      <left/>
      <right/>
      <top style="thin">
        <color theme="0" tint="-0.34998626667073579"/>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s>
  <cellStyleXfs count="1">
    <xf numFmtId="0" fontId="0" fillId="0" borderId="0"/>
  </cellStyleXfs>
  <cellXfs count="216">
    <xf numFmtId="0" fontId="0" fillId="0" borderId="0" xfId="0"/>
    <xf numFmtId="0" fontId="0" fillId="0" borderId="5" xfId="0" applyBorder="1"/>
    <xf numFmtId="0" fontId="0" fillId="0" borderId="0" xfId="0" applyFill="1"/>
    <xf numFmtId="0" fontId="0" fillId="9" borderId="2" xfId="0" applyFill="1" applyBorder="1" applyProtection="1">
      <protection locked="0"/>
    </xf>
    <xf numFmtId="0" fontId="12" fillId="9" borderId="2" xfId="0" applyFont="1" applyFill="1" applyBorder="1" applyProtection="1">
      <protection locked="0"/>
    </xf>
    <xf numFmtId="0" fontId="2" fillId="10" borderId="1" xfId="0" applyFont="1" applyFill="1" applyBorder="1" applyAlignment="1" applyProtection="1">
      <alignment horizontal="right"/>
      <protection locked="0"/>
    </xf>
    <xf numFmtId="0" fontId="2" fillId="8" borderId="4"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2" fillId="10" borderId="4" xfId="0" applyFont="1" applyFill="1" applyBorder="1" applyAlignment="1" applyProtection="1">
      <alignment horizontal="right"/>
      <protection locked="0"/>
    </xf>
    <xf numFmtId="0" fontId="0" fillId="0" borderId="27" xfId="0" applyBorder="1" applyProtection="1">
      <protection locked="0"/>
    </xf>
    <xf numFmtId="0" fontId="0" fillId="0" borderId="17" xfId="0" applyBorder="1" applyProtection="1">
      <protection locked="0"/>
    </xf>
    <xf numFmtId="0" fontId="0" fillId="0" borderId="28" xfId="0" applyBorder="1" applyProtection="1">
      <protection locked="0"/>
    </xf>
    <xf numFmtId="0" fontId="0" fillId="0" borderId="0" xfId="0" applyProtection="1">
      <protection locked="0"/>
    </xf>
    <xf numFmtId="0" fontId="12" fillId="0" borderId="0" xfId="0" applyFont="1" applyBorder="1" applyProtection="1">
      <protection locked="0"/>
    </xf>
    <xf numFmtId="0" fontId="3" fillId="0" borderId="1" xfId="0" applyFont="1" applyBorder="1" applyProtection="1">
      <protection locked="0"/>
    </xf>
    <xf numFmtId="0" fontId="3" fillId="0" borderId="2" xfId="0" applyFont="1" applyBorder="1" applyAlignment="1" applyProtection="1">
      <alignment horizontal="center"/>
      <protection locked="0"/>
    </xf>
    <xf numFmtId="0" fontId="4" fillId="0" borderId="2" xfId="0" applyFont="1" applyBorder="1" applyProtection="1">
      <protection locked="0"/>
    </xf>
    <xf numFmtId="0" fontId="2" fillId="0" borderId="2" xfId="0" applyFont="1" applyBorder="1" applyAlignment="1" applyProtection="1">
      <alignment horizontal="center"/>
      <protection locked="0"/>
    </xf>
    <xf numFmtId="0" fontId="0" fillId="0" borderId="3" xfId="0" applyBorder="1" applyProtection="1">
      <protection locked="0"/>
    </xf>
    <xf numFmtId="0" fontId="3"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center"/>
      <protection locked="0"/>
    </xf>
    <xf numFmtId="0" fontId="4" fillId="0" borderId="4" xfId="0" applyFont="1" applyBorder="1" applyProtection="1">
      <protection locked="0"/>
    </xf>
    <xf numFmtId="0" fontId="4" fillId="0" borderId="0" xfId="0" applyFont="1" applyBorder="1" applyAlignment="1" applyProtection="1">
      <alignment horizontal="left"/>
      <protection locked="0"/>
    </xf>
    <xf numFmtId="0" fontId="5" fillId="0" borderId="6"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7" fillId="2" borderId="8" xfId="0" applyFont="1" applyFill="1" applyBorder="1" applyProtection="1">
      <protection locked="0"/>
    </xf>
    <xf numFmtId="0" fontId="1" fillId="2" borderId="9" xfId="0" applyFont="1" applyFill="1" applyBorder="1" applyAlignment="1" applyProtection="1">
      <alignment horizontal="center"/>
      <protection locked="0"/>
    </xf>
    <xf numFmtId="0" fontId="5" fillId="0" borderId="6" xfId="0" applyFont="1" applyBorder="1" applyProtection="1">
      <protection locked="0"/>
    </xf>
    <xf numFmtId="0" fontId="5" fillId="0" borderId="11" xfId="0" applyFont="1" applyBorder="1" applyAlignment="1" applyProtection="1">
      <alignment horizontal="center"/>
      <protection locked="0"/>
    </xf>
    <xf numFmtId="0" fontId="0" fillId="5" borderId="12" xfId="0" applyFill="1" applyBorder="1" applyProtection="1">
      <protection locked="0"/>
    </xf>
    <xf numFmtId="0" fontId="2" fillId="5" borderId="13"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4" xfId="0" applyBorder="1" applyProtection="1">
      <protection locked="0"/>
    </xf>
    <xf numFmtId="0" fontId="5" fillId="0" borderId="11" xfId="0" applyFont="1" applyBorder="1" applyProtection="1">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7" fillId="4" borderId="8" xfId="0" applyFont="1" applyFill="1" applyBorder="1" applyProtection="1">
      <protection locked="0"/>
    </xf>
    <xf numFmtId="0" fontId="1" fillId="4" borderId="9" xfId="0" applyFont="1" applyFill="1" applyBorder="1" applyAlignment="1" applyProtection="1">
      <alignment horizontal="center"/>
      <protection locked="0"/>
    </xf>
    <xf numFmtId="0" fontId="7" fillId="2" borderId="12" xfId="0" applyFont="1" applyFill="1" applyBorder="1" applyProtection="1">
      <protection locked="0"/>
    </xf>
    <xf numFmtId="0" fontId="1" fillId="2" borderId="13" xfId="0" applyFont="1" applyFill="1" applyBorder="1" applyAlignment="1" applyProtection="1">
      <alignment horizontal="center"/>
      <protection locked="0"/>
    </xf>
    <xf numFmtId="0" fontId="0" fillId="0" borderId="12" xfId="0" applyBorder="1" applyProtection="1">
      <protection locked="0"/>
    </xf>
    <xf numFmtId="0" fontId="2" fillId="0" borderId="14" xfId="0" applyFont="1" applyBorder="1" applyAlignment="1" applyProtection="1">
      <alignment horizontal="center"/>
      <protection locked="0"/>
    </xf>
    <xf numFmtId="0" fontId="0" fillId="5" borderId="22" xfId="0" applyFill="1" applyBorder="1" applyProtection="1">
      <protection locked="0"/>
    </xf>
    <xf numFmtId="0" fontId="2" fillId="5" borderId="23"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0" fillId="0" borderId="20" xfId="0" applyBorder="1" applyProtection="1">
      <protection locked="0"/>
    </xf>
    <xf numFmtId="0" fontId="0" fillId="6" borderId="12" xfId="0" applyFill="1" applyBorder="1" applyProtection="1">
      <protection locked="0"/>
    </xf>
    <xf numFmtId="0" fontId="0" fillId="7" borderId="12" xfId="0" applyFill="1" applyBorder="1" applyProtection="1">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22" xfId="0" applyBorder="1" applyProtection="1">
      <protection locked="0"/>
    </xf>
    <xf numFmtId="0" fontId="2" fillId="0" borderId="24" xfId="0" applyFont="1" applyBorder="1" applyAlignment="1" applyProtection="1">
      <alignment horizontal="center"/>
      <protection locked="0"/>
    </xf>
    <xf numFmtId="0" fontId="7" fillId="3" borderId="11" xfId="0" applyFont="1" applyFill="1" applyBorder="1" applyProtection="1">
      <protection locked="0"/>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5" borderId="20" xfId="0" applyFill="1" applyBorder="1" applyProtection="1">
      <protection locked="0"/>
    </xf>
    <xf numFmtId="0" fontId="2" fillId="5" borderId="21" xfId="0" applyFont="1" applyFill="1" applyBorder="1" applyAlignment="1" applyProtection="1">
      <alignment horizontal="center"/>
      <protection locked="0"/>
    </xf>
    <xf numFmtId="0" fontId="0" fillId="5" borderId="18" xfId="0" applyFill="1" applyBorder="1" applyProtection="1">
      <protection locked="0"/>
    </xf>
    <xf numFmtId="0" fontId="2" fillId="5" borderId="19" xfId="0" applyFont="1" applyFill="1" applyBorder="1" applyAlignment="1" applyProtection="1">
      <alignment horizontal="center"/>
      <protection locked="0"/>
    </xf>
    <xf numFmtId="0" fontId="7" fillId="3" borderId="27" xfId="0" applyFont="1" applyFill="1" applyBorder="1" applyProtection="1">
      <protection locked="0"/>
    </xf>
    <xf numFmtId="0" fontId="1" fillId="3" borderId="1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7" fillId="3" borderId="29" xfId="0" applyFont="1" applyFill="1" applyBorder="1" applyProtection="1">
      <protection locked="0"/>
    </xf>
    <xf numFmtId="0" fontId="0" fillId="0" borderId="0" xfId="0" applyFont="1" applyBorder="1" applyProtection="1">
      <protection locked="0"/>
    </xf>
    <xf numFmtId="0" fontId="2" fillId="0" borderId="0" xfId="0" applyFont="1" applyBorder="1" applyProtection="1">
      <protection locked="0"/>
    </xf>
    <xf numFmtId="0" fontId="2" fillId="0" borderId="0" xfId="0" applyFont="1" applyAlignment="1" applyProtection="1">
      <alignment horizontal="center"/>
      <protection locked="0"/>
    </xf>
    <xf numFmtId="0" fontId="0" fillId="0" borderId="2" xfId="0" applyBorder="1" applyProtection="1">
      <protection locked="0"/>
    </xf>
    <xf numFmtId="0" fontId="2" fillId="10" borderId="2" xfId="0" applyFont="1" applyFill="1" applyBorder="1" applyAlignment="1" applyProtection="1">
      <alignment horizontal="left"/>
      <protection locked="0"/>
    </xf>
    <xf numFmtId="0" fontId="2" fillId="10" borderId="0" xfId="0" applyFont="1" applyFill="1" applyBorder="1" applyAlignment="1" applyProtection="1">
      <alignment horizontal="left"/>
      <protection locked="0"/>
    </xf>
    <xf numFmtId="0" fontId="0" fillId="0" borderId="28" xfId="0" applyBorder="1"/>
    <xf numFmtId="0" fontId="0" fillId="11" borderId="27" xfId="0" applyFill="1" applyBorder="1" applyProtection="1">
      <protection locked="0"/>
    </xf>
    <xf numFmtId="0" fontId="0" fillId="11" borderId="4" xfId="0" applyFill="1" applyBorder="1" applyProtection="1">
      <protection locked="0"/>
    </xf>
    <xf numFmtId="0" fontId="0" fillId="8" borderId="0" xfId="0" applyFill="1" applyBorder="1" applyProtection="1">
      <protection locked="0"/>
    </xf>
    <xf numFmtId="0" fontId="0" fillId="8" borderId="17" xfId="0" applyFill="1" applyBorder="1" applyProtection="1">
      <protection locked="0"/>
    </xf>
    <xf numFmtId="0" fontId="2" fillId="0" borderId="2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3" borderId="0" xfId="0" applyFill="1"/>
    <xf numFmtId="0" fontId="2" fillId="9" borderId="2" xfId="0" applyFont="1" applyFill="1" applyBorder="1" applyProtection="1">
      <protection locked="0"/>
    </xf>
    <xf numFmtId="0" fontId="2" fillId="9" borderId="15" xfId="0" applyFont="1" applyFill="1" applyBorder="1" applyProtection="1">
      <protection locked="0"/>
    </xf>
    <xf numFmtId="0" fontId="0" fillId="9" borderId="15" xfId="0" applyFill="1" applyBorder="1" applyProtection="1">
      <protection locked="0"/>
    </xf>
    <xf numFmtId="0" fontId="12" fillId="3" borderId="2" xfId="0" applyFont="1" applyFill="1" applyBorder="1" applyProtection="1">
      <protection locked="0"/>
    </xf>
    <xf numFmtId="0" fontId="12" fillId="3" borderId="0" xfId="0" applyFont="1" applyFill="1" applyBorder="1" applyProtection="1">
      <protection locked="0"/>
    </xf>
    <xf numFmtId="0" fontId="0" fillId="3" borderId="0" xfId="0" applyFill="1" applyBorder="1" applyProtection="1">
      <protection locked="0"/>
    </xf>
    <xf numFmtId="0" fontId="0" fillId="3" borderId="2" xfId="0" applyFill="1" applyBorder="1" applyProtection="1">
      <protection locked="0"/>
    </xf>
    <xf numFmtId="0" fontId="2" fillId="3" borderId="2" xfId="0" applyFont="1" applyFill="1" applyBorder="1" applyAlignment="1" applyProtection="1">
      <alignment horizontal="left"/>
      <protection locked="0"/>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horizontal="left"/>
      <protection locked="0"/>
    </xf>
    <xf numFmtId="0" fontId="0" fillId="3" borderId="17" xfId="0" applyFill="1" applyBorder="1" applyProtection="1">
      <protection locked="0"/>
    </xf>
    <xf numFmtId="0" fontId="0" fillId="9" borderId="1" xfId="0" applyFill="1" applyBorder="1" applyProtection="1">
      <protection locked="0"/>
    </xf>
    <xf numFmtId="0" fontId="0" fillId="3" borderId="0" xfId="0" applyFont="1" applyFill="1" applyBorder="1" applyProtection="1">
      <protection locked="0"/>
    </xf>
    <xf numFmtId="0" fontId="12" fillId="3" borderId="17" xfId="0" applyFont="1" applyFill="1" applyBorder="1" applyProtection="1">
      <protection locked="0"/>
    </xf>
    <xf numFmtId="0" fontId="0" fillId="3" borderId="0" xfId="0" applyFill="1" applyBorder="1"/>
    <xf numFmtId="0" fontId="2" fillId="8" borderId="4" xfId="0" applyFont="1" applyFill="1" applyBorder="1" applyAlignment="1" applyProtection="1">
      <alignment horizontal="right"/>
      <protection locked="0"/>
    </xf>
    <xf numFmtId="0" fontId="2" fillId="5" borderId="2"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2" fillId="0" borderId="31" xfId="0" applyFont="1" applyBorder="1" applyAlignment="1" applyProtection="1">
      <alignment vertical="center"/>
      <protection locked="0"/>
    </xf>
    <xf numFmtId="0" fontId="6" fillId="0" borderId="21"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0" fillId="0" borderId="33" xfId="0" applyBorder="1" applyProtection="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vertical="center"/>
      <protection locked="0"/>
    </xf>
    <xf numFmtId="0" fontId="6" fillId="0" borderId="36" xfId="0" applyFont="1" applyBorder="1" applyAlignment="1" applyProtection="1">
      <alignment horizontal="center"/>
      <protection locked="0"/>
    </xf>
    <xf numFmtId="0" fontId="2" fillId="0" borderId="36" xfId="0" applyFont="1" applyBorder="1" applyAlignment="1" applyProtection="1">
      <alignment horizontal="center" vertical="center"/>
      <protection locked="0"/>
    </xf>
    <xf numFmtId="0" fontId="2" fillId="5" borderId="37" xfId="0" applyFont="1" applyFill="1" applyBorder="1" applyAlignment="1" applyProtection="1">
      <alignment horizontal="center"/>
      <protection locked="0"/>
    </xf>
    <xf numFmtId="0" fontId="2" fillId="5" borderId="30" xfId="0" applyFont="1" applyFill="1" applyBorder="1" applyAlignment="1" applyProtection="1">
      <alignment horizontal="center" vertical="center"/>
      <protection locked="0"/>
    </xf>
    <xf numFmtId="0" fontId="6" fillId="0" borderId="31" xfId="0" applyFont="1" applyBorder="1" applyAlignment="1" applyProtection="1">
      <alignment horizontal="center"/>
      <protection locked="0"/>
    </xf>
    <xf numFmtId="0" fontId="0" fillId="5" borderId="38" xfId="0" applyFill="1" applyBorder="1" applyProtection="1">
      <protection locked="0"/>
    </xf>
    <xf numFmtId="0" fontId="2" fillId="5" borderId="40"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protection locked="0"/>
    </xf>
    <xf numFmtId="0" fontId="6" fillId="0" borderId="31"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13" fillId="0" borderId="4" xfId="0" applyFont="1" applyBorder="1" applyProtection="1">
      <protection locked="0"/>
    </xf>
    <xf numFmtId="0" fontId="6" fillId="0" borderId="35" xfId="0" applyFont="1" applyBorder="1" applyAlignment="1" applyProtection="1">
      <alignment horizontal="center"/>
      <protection locked="0"/>
    </xf>
    <xf numFmtId="0" fontId="2" fillId="0" borderId="31" xfId="0" applyFont="1" applyBorder="1" applyAlignment="1" applyProtection="1">
      <alignment horizontal="center" vertical="center"/>
      <protection locked="0"/>
    </xf>
    <xf numFmtId="0" fontId="2" fillId="5" borderId="35" xfId="0" applyFont="1" applyFill="1" applyBorder="1" applyAlignment="1" applyProtection="1">
      <alignment horizontal="center"/>
      <protection locked="0"/>
    </xf>
    <xf numFmtId="0" fontId="2" fillId="0" borderId="37" xfId="0" applyFont="1" applyBorder="1" applyAlignment="1" applyProtection="1">
      <alignment horizontal="center"/>
      <protection locked="0"/>
    </xf>
    <xf numFmtId="0" fontId="2" fillId="5" borderId="30" xfId="0" applyFont="1" applyFill="1" applyBorder="1" applyAlignment="1" applyProtection="1">
      <alignment horizontal="center"/>
      <protection locked="0"/>
    </xf>
    <xf numFmtId="0" fontId="0" fillId="13" borderId="15" xfId="0" applyFill="1" applyBorder="1"/>
    <xf numFmtId="0" fontId="17" fillId="14" borderId="9" xfId="0" applyFont="1" applyFill="1" applyBorder="1" applyAlignment="1">
      <alignment vertical="center"/>
    </xf>
    <xf numFmtId="0" fontId="0" fillId="14" borderId="9" xfId="0" applyFill="1" applyBorder="1"/>
    <xf numFmtId="0" fontId="17" fillId="14" borderId="13" xfId="0" applyFont="1" applyFill="1" applyBorder="1" applyAlignment="1">
      <alignment vertical="center"/>
    </xf>
    <xf numFmtId="0" fontId="0" fillId="14" borderId="13" xfId="0" applyFill="1" applyBorder="1"/>
    <xf numFmtId="0" fontId="2" fillId="13" borderId="15" xfId="0" applyFont="1" applyFill="1" applyBorder="1"/>
    <xf numFmtId="0" fontId="2" fillId="6" borderId="35" xfId="0" applyFont="1" applyFill="1" applyBorder="1" applyAlignment="1" applyProtection="1">
      <alignment horizontal="center"/>
      <protection locked="0"/>
    </xf>
    <xf numFmtId="0" fontId="2" fillId="7" borderId="35" xfId="0" applyFont="1" applyFill="1" applyBorder="1" applyAlignment="1" applyProtection="1">
      <alignment horizontal="center"/>
      <protection locked="0"/>
    </xf>
    <xf numFmtId="0" fontId="17" fillId="14" borderId="0" xfId="0" applyFont="1" applyFill="1" applyBorder="1" applyAlignment="1">
      <alignment vertical="center"/>
    </xf>
    <xf numFmtId="0" fontId="0" fillId="14" borderId="0" xfId="0" applyFill="1" applyBorder="1"/>
    <xf numFmtId="0" fontId="0" fillId="15" borderId="45" xfId="0" applyFill="1" applyBorder="1" applyProtection="1">
      <protection locked="0"/>
    </xf>
    <xf numFmtId="0" fontId="0" fillId="0" borderId="44" xfId="0" applyBorder="1" applyProtection="1">
      <protection locked="0"/>
    </xf>
    <xf numFmtId="0" fontId="0" fillId="15" borderId="44" xfId="0" applyFill="1" applyBorder="1" applyProtection="1">
      <protection locked="0"/>
    </xf>
    <xf numFmtId="0" fontId="9" fillId="0" borderId="11" xfId="0" applyFont="1" applyBorder="1" applyProtection="1">
      <protection locked="0"/>
    </xf>
    <xf numFmtId="0" fontId="0" fillId="14" borderId="12" xfId="0" applyFill="1" applyBorder="1" applyProtection="1">
      <protection locked="0"/>
    </xf>
    <xf numFmtId="0" fontId="2" fillId="14" borderId="35" xfId="0" applyFont="1" applyFill="1" applyBorder="1" applyAlignment="1" applyProtection="1">
      <alignment horizontal="center"/>
      <protection locked="0"/>
    </xf>
    <xf numFmtId="0" fontId="6" fillId="0" borderId="30" xfId="0" applyFont="1" applyBorder="1" applyAlignment="1" applyProtection="1">
      <alignment horizontal="center"/>
      <protection locked="0"/>
    </xf>
    <xf numFmtId="0" fontId="2" fillId="5" borderId="19" xfId="0" applyFont="1" applyFill="1" applyBorder="1" applyAlignment="1" applyProtection="1">
      <alignment horizontal="center" vertical="center"/>
      <protection locked="0"/>
    </xf>
    <xf numFmtId="0" fontId="17" fillId="16" borderId="0" xfId="0" applyFont="1" applyFill="1" applyBorder="1" applyAlignment="1">
      <alignment vertical="center"/>
    </xf>
    <xf numFmtId="0" fontId="0" fillId="16" borderId="0" xfId="0" applyFill="1"/>
    <xf numFmtId="0" fontId="17" fillId="17" borderId="46" xfId="0" applyFont="1" applyFill="1" applyBorder="1" applyAlignment="1">
      <alignment vertical="center"/>
    </xf>
    <xf numFmtId="0" fontId="0" fillId="17" borderId="47" xfId="0" applyFill="1" applyBorder="1"/>
    <xf numFmtId="0" fontId="0" fillId="0" borderId="0" xfId="0" applyAlignment="1">
      <alignment horizontal="center" vertical="center"/>
    </xf>
    <xf numFmtId="0" fontId="0" fillId="12" borderId="41" xfId="0" applyFill="1" applyBorder="1" applyAlignment="1">
      <alignment horizontal="center" vertical="center"/>
    </xf>
    <xf numFmtId="0" fontId="0" fillId="12" borderId="42" xfId="0" applyFill="1" applyBorder="1" applyAlignment="1">
      <alignment horizontal="center" vertical="center"/>
    </xf>
    <xf numFmtId="0" fontId="0" fillId="12" borderId="43" xfId="0" applyFill="1" applyBorder="1" applyAlignment="1">
      <alignment horizontal="center" vertical="center"/>
    </xf>
    <xf numFmtId="0" fontId="7" fillId="2" borderId="13" xfId="0" applyFont="1" applyFill="1" applyBorder="1" applyProtection="1">
      <protection locked="0"/>
    </xf>
    <xf numFmtId="0" fontId="7" fillId="2" borderId="20" xfId="0" applyFont="1" applyFill="1" applyBorder="1" applyProtection="1">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textRotation="90" wrapText="1"/>
      <protection locked="0"/>
    </xf>
    <xf numFmtId="0" fontId="2" fillId="5" borderId="19" xfId="0" applyFont="1" applyFill="1" applyBorder="1" applyAlignment="1" applyProtection="1">
      <alignment horizontal="center" vertical="center"/>
      <protection locked="0"/>
    </xf>
    <xf numFmtId="49" fontId="13" fillId="0" borderId="2" xfId="0" applyNumberFormat="1" applyFont="1" applyBorder="1" applyAlignment="1" applyProtection="1">
      <alignment horizontal="center" vertical="center" textRotation="90" wrapText="1"/>
      <protection locked="0"/>
    </xf>
    <xf numFmtId="49" fontId="13" fillId="0" borderId="0" xfId="0" applyNumberFormat="1" applyFont="1" applyBorder="1" applyAlignment="1" applyProtection="1">
      <alignment horizontal="center" vertical="center" textRotation="90" wrapText="1"/>
      <protection locked="0"/>
    </xf>
    <xf numFmtId="49" fontId="13" fillId="0" borderId="28" xfId="0" applyNumberFormat="1" applyFont="1" applyBorder="1" applyAlignment="1" applyProtection="1">
      <alignment horizontal="center" vertical="center" textRotation="90" wrapText="1"/>
      <protection locked="0"/>
    </xf>
    <xf numFmtId="0" fontId="2" fillId="0" borderId="19"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1" xfId="0" applyFont="1" applyBorder="1" applyAlignment="1" applyProtection="1">
      <alignment horizontal="center"/>
      <protection locked="0"/>
    </xf>
    <xf numFmtId="0" fontId="2" fillId="0" borderId="48"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2" fillId="6" borderId="13" xfId="0" applyFont="1" applyFill="1" applyBorder="1" applyAlignment="1" applyProtection="1">
      <alignment horizontal="center"/>
      <protection locked="0"/>
    </xf>
    <xf numFmtId="0" fontId="2" fillId="7" borderId="13" xfId="0" applyFont="1" applyFill="1" applyBorder="1" applyAlignment="1" applyProtection="1">
      <alignment horizontal="center"/>
      <protection locked="0"/>
    </xf>
    <xf numFmtId="0" fontId="2" fillId="7" borderId="19" xfId="0" applyFont="1" applyFill="1" applyBorder="1" applyAlignment="1" applyProtection="1">
      <alignment horizontal="center"/>
      <protection locked="0"/>
    </xf>
    <xf numFmtId="0" fontId="2" fillId="14" borderId="13" xfId="0" applyFont="1" applyFill="1" applyBorder="1" applyAlignment="1" applyProtection="1">
      <alignment horizontal="center"/>
      <protection locked="0"/>
    </xf>
    <xf numFmtId="49" fontId="2" fillId="14" borderId="13" xfId="0" applyNumberFormat="1"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protection locked="0"/>
    </xf>
    <xf numFmtId="0" fontId="2" fillId="0" borderId="25" xfId="0" applyFont="1" applyBorder="1" applyAlignment="1" applyProtection="1">
      <alignment horizontal="center"/>
      <protection locked="0"/>
    </xf>
    <xf numFmtId="0" fontId="2" fillId="14" borderId="35" xfId="0" applyNumberFormat="1" applyFont="1" applyFill="1" applyBorder="1" applyAlignment="1" applyProtection="1">
      <alignment horizontal="center"/>
      <protection locked="0"/>
    </xf>
    <xf numFmtId="0" fontId="2" fillId="5" borderId="30"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2" fillId="5" borderId="50" xfId="0" applyFont="1" applyFill="1" applyBorder="1" applyAlignment="1" applyProtection="1">
      <alignment horizontal="center" vertical="center"/>
      <protection locked="0"/>
    </xf>
    <xf numFmtId="0" fontId="2" fillId="5" borderId="48" xfId="0" applyFont="1" applyFill="1" applyBorder="1" applyAlignment="1" applyProtection="1">
      <alignment horizontal="center" vertical="center"/>
      <protection locked="0"/>
    </xf>
    <xf numFmtId="0" fontId="5" fillId="5" borderId="1" xfId="0" applyFont="1" applyFill="1" applyBorder="1" applyAlignment="1" applyProtection="1">
      <alignment horizontal="center"/>
      <protection locked="0"/>
    </xf>
    <xf numFmtId="0" fontId="5" fillId="5" borderId="2"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0" fontId="5" fillId="7" borderId="27" xfId="0" applyFont="1" applyFill="1" applyBorder="1" applyAlignment="1" applyProtection="1">
      <alignment horizontal="center"/>
      <protection locked="0"/>
    </xf>
    <xf numFmtId="0" fontId="5" fillId="7" borderId="17" xfId="0" applyFont="1" applyFill="1" applyBorder="1" applyAlignment="1" applyProtection="1">
      <alignment horizontal="center"/>
      <protection locked="0"/>
    </xf>
    <xf numFmtId="0" fontId="5" fillId="7" borderId="28" xfId="0" applyFont="1" applyFill="1" applyBorder="1" applyAlignment="1" applyProtection="1">
      <alignment horizontal="center"/>
      <protection locked="0"/>
    </xf>
    <xf numFmtId="0" fontId="2" fillId="18" borderId="5" xfId="0" applyFont="1" applyFill="1" applyBorder="1" applyAlignment="1">
      <alignment horizontal="center" vertical="center" textRotation="90"/>
    </xf>
    <xf numFmtId="0" fontId="2" fillId="18" borderId="28" xfId="0" applyFont="1" applyFill="1" applyBorder="1" applyAlignment="1">
      <alignment horizontal="center" vertical="center" textRotation="90"/>
    </xf>
    <xf numFmtId="0" fontId="0" fillId="12" borderId="41" xfId="0" applyFill="1" applyBorder="1" applyAlignment="1">
      <alignment horizontal="center" vertical="center"/>
    </xf>
    <xf numFmtId="0" fontId="0" fillId="12" borderId="42" xfId="0" applyFill="1" applyBorder="1" applyAlignment="1">
      <alignment horizontal="center" vertical="center"/>
    </xf>
    <xf numFmtId="0" fontId="0" fillId="12" borderId="43" xfId="0" applyFill="1" applyBorder="1" applyAlignment="1">
      <alignment horizontal="center" vertical="center"/>
    </xf>
    <xf numFmtId="0" fontId="6"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textRotation="90" wrapText="1"/>
      <protection locked="0"/>
    </xf>
    <xf numFmtId="49" fontId="13" fillId="0" borderId="32" xfId="0" applyNumberFormat="1" applyFont="1" applyBorder="1" applyAlignment="1" applyProtection="1">
      <alignment horizontal="center" vertical="center" textRotation="90" wrapText="1"/>
      <protection locked="0"/>
    </xf>
    <xf numFmtId="49" fontId="13" fillId="0" borderId="29" xfId="0" applyNumberFormat="1" applyFont="1" applyBorder="1" applyAlignment="1" applyProtection="1">
      <alignment horizontal="center" vertical="center" textRotation="90" wrapText="1"/>
      <protection locked="0"/>
    </xf>
    <xf numFmtId="0" fontId="8" fillId="0" borderId="1"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0" borderId="28" xfId="0" applyFont="1" applyBorder="1" applyAlignment="1" applyProtection="1">
      <alignment horizontal="left"/>
      <protection locked="0"/>
    </xf>
    <xf numFmtId="0" fontId="2" fillId="0" borderId="1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66FFFF"/>
      <color rgb="FFFFFF99"/>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F$11" lockText="1" noThreeD="1"/>
</file>

<file path=xl/ctrlProps/ctrlProp10.xml><?xml version="1.0" encoding="utf-8"?>
<formControlPr xmlns="http://schemas.microsoft.com/office/spreadsheetml/2009/9/main" objectType="CheckBox" fmlaLink="$F$21" lockText="1" noThreeD="1"/>
</file>

<file path=xl/ctrlProps/ctrlProp11.xml><?xml version="1.0" encoding="utf-8"?>
<formControlPr xmlns="http://schemas.microsoft.com/office/spreadsheetml/2009/9/main" objectType="CheckBox" fmlaLink="$F$33" lockText="1" noThreeD="1"/>
</file>

<file path=xl/ctrlProps/ctrlProp12.xml><?xml version="1.0" encoding="utf-8"?>
<formControlPr xmlns="http://schemas.microsoft.com/office/spreadsheetml/2009/9/main" objectType="CheckBox" fmlaLink="$F$34" lockText="1" noThreeD="1"/>
</file>

<file path=xl/ctrlProps/ctrlProp13.xml><?xml version="1.0" encoding="utf-8"?>
<formControlPr xmlns="http://schemas.microsoft.com/office/spreadsheetml/2009/9/main" objectType="CheckBox" fmlaLink="$F$35" lockText="1" noThreeD="1"/>
</file>

<file path=xl/ctrlProps/ctrlProp14.xml><?xml version="1.0" encoding="utf-8"?>
<formControlPr xmlns="http://schemas.microsoft.com/office/spreadsheetml/2009/9/main" objectType="CheckBox" fmlaLink="$F$36"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F$37" lockText="1" noThreeD="1"/>
</file>

<file path=xl/ctrlProps/ctrlProp17.xml><?xml version="1.0" encoding="utf-8"?>
<formControlPr xmlns="http://schemas.microsoft.com/office/spreadsheetml/2009/9/main" objectType="CheckBox" fmlaLink="$F$40" lockText="1" noThreeD="1"/>
</file>

<file path=xl/ctrlProps/ctrlProp18.xml><?xml version="1.0" encoding="utf-8"?>
<formControlPr xmlns="http://schemas.microsoft.com/office/spreadsheetml/2009/9/main" objectType="CheckBox" fmlaLink="$L$41" lockText="1" noThreeD="1"/>
</file>

<file path=xl/ctrlProps/ctrlProp19.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F$12" lockText="1" noThreeD="1"/>
</file>

<file path=xl/ctrlProps/ctrlProp20.xml><?xml version="1.0" encoding="utf-8"?>
<formControlPr xmlns="http://schemas.microsoft.com/office/spreadsheetml/2009/9/main" objectType="CheckBox" fmlaLink="$L$39"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7" lockText="1" noThreeD="1"/>
</file>

<file path=xl/ctrlProps/ctrlProp23.xml><?xml version="1.0" encoding="utf-8"?>
<formControlPr xmlns="http://schemas.microsoft.com/office/spreadsheetml/2009/9/main" objectType="CheckBox" fmlaLink="$L$32" lockText="1" noThreeD="1"/>
</file>

<file path=xl/ctrlProps/ctrlProp24.xml><?xml version="1.0" encoding="utf-8"?>
<formControlPr xmlns="http://schemas.microsoft.com/office/spreadsheetml/2009/9/main" objectType="CheckBox" fmlaLink="$L$31" lockText="1" noThreeD="1"/>
</file>

<file path=xl/ctrlProps/ctrlProp25.xml><?xml version="1.0" encoding="utf-8"?>
<formControlPr xmlns="http://schemas.microsoft.com/office/spreadsheetml/2009/9/main" objectType="CheckBox" fmlaLink="$L$30" lockText="1" noThreeD="1"/>
</file>

<file path=xl/ctrlProps/ctrlProp26.xml><?xml version="1.0" encoding="utf-8"?>
<formControlPr xmlns="http://schemas.microsoft.com/office/spreadsheetml/2009/9/main" objectType="CheckBox" fmlaLink="$L$29" lockText="1" noThreeD="1"/>
</file>

<file path=xl/ctrlProps/ctrlProp27.xml><?xml version="1.0" encoding="utf-8"?>
<formControlPr xmlns="http://schemas.microsoft.com/office/spreadsheetml/2009/9/main" objectType="CheckBox" fmlaLink="$L$28" lockText="1" noThreeD="1"/>
</file>

<file path=xl/ctrlProps/ctrlProp28.xml><?xml version="1.0" encoding="utf-8"?>
<formControlPr xmlns="http://schemas.microsoft.com/office/spreadsheetml/2009/9/main" objectType="CheckBox" fmlaLink="$L$27" lockText="1" noThreeD="1"/>
</file>

<file path=xl/ctrlProps/ctrlProp29.xml><?xml version="1.0" encoding="utf-8"?>
<formControlPr xmlns="http://schemas.microsoft.com/office/spreadsheetml/2009/9/main" objectType="CheckBox" fmlaLink="$L$26"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24" lockText="1" noThreeD="1"/>
</file>

<file path=xl/ctrlProps/ctrlProp32.xml><?xml version="1.0" encoding="utf-8"?>
<formControlPr xmlns="http://schemas.microsoft.com/office/spreadsheetml/2009/9/main" objectType="CheckBox" fmlaLink="$L$23" lockText="1" noThreeD="1"/>
</file>

<file path=xl/ctrlProps/ctrlProp33.xml><?xml version="1.0" encoding="utf-8"?>
<formControlPr xmlns="http://schemas.microsoft.com/office/spreadsheetml/2009/9/main" objectType="CheckBox" fmlaLink="$L$22" lockText="1" noThreeD="1"/>
</file>

<file path=xl/ctrlProps/ctrlProp34.xml><?xml version="1.0" encoding="utf-8"?>
<formControlPr xmlns="http://schemas.microsoft.com/office/spreadsheetml/2009/9/main" objectType="CheckBox" fmlaLink="$L$21" lockText="1" noThreeD="1"/>
</file>

<file path=xl/ctrlProps/ctrlProp35.xml><?xml version="1.0" encoding="utf-8"?>
<formControlPr xmlns="http://schemas.microsoft.com/office/spreadsheetml/2009/9/main" objectType="CheckBox" fmlaLink="$L$20"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L$19" lockText="1" noThreeD="1"/>
</file>

<file path=xl/ctrlProps/ctrlProp38.xml><?xml version="1.0" encoding="utf-8"?>
<formControlPr xmlns="http://schemas.microsoft.com/office/spreadsheetml/2009/9/main" objectType="CheckBox" fmlaLink="$L$17" lockText="1" noThreeD="1"/>
</file>

<file path=xl/ctrlProps/ctrlProp39.xml><?xml version="1.0" encoding="utf-8"?>
<formControlPr xmlns="http://schemas.microsoft.com/office/spreadsheetml/2009/9/main" objectType="CheckBox" fmlaLink="$L$13" lockText="1" noThreeD="1"/>
</file>

<file path=xl/ctrlProps/ctrlProp4.xml><?xml version="1.0" encoding="utf-8"?>
<formControlPr xmlns="http://schemas.microsoft.com/office/spreadsheetml/2009/9/main" objectType="CheckBox" fmlaLink="$F$17" lockText="1" noThreeD="1"/>
</file>

<file path=xl/ctrlProps/ctrlProp40.xml><?xml version="1.0" encoding="utf-8"?>
<formControlPr xmlns="http://schemas.microsoft.com/office/spreadsheetml/2009/9/main" objectType="CheckBox" fmlaLink="$L$12" lockText="1" noThreeD="1"/>
</file>

<file path=xl/ctrlProps/ctrlProp41.xml><?xml version="1.0" encoding="utf-8"?>
<formControlPr xmlns="http://schemas.microsoft.com/office/spreadsheetml/2009/9/main" objectType="CheckBox" fmlaLink="$L$11"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L$8" lockText="1" noThreeD="1"/>
</file>

<file path=xl/ctrlProps/ctrlProp44.xml><?xml version="1.0" encoding="utf-8"?>
<formControlPr xmlns="http://schemas.microsoft.com/office/spreadsheetml/2009/9/main" objectType="CheckBox" fmlaLink="$L$6" lockText="1" noThreeD="1"/>
</file>

<file path=xl/ctrlProps/ctrlProp45.xml><?xml version="1.0" encoding="utf-8"?>
<formControlPr xmlns="http://schemas.microsoft.com/office/spreadsheetml/2009/9/main" objectType="CheckBox" fmlaLink="$L$42" lockText="1" noThreeD="1"/>
</file>

<file path=xl/ctrlProps/ctrlProp46.xml><?xml version="1.0" encoding="utf-8"?>
<formControlPr xmlns="http://schemas.microsoft.com/office/spreadsheetml/2009/9/main" objectType="CheckBox" fmlaLink="$L$35"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F$18" lockText="1" noThreeD="1"/>
</file>

<file path=xl/ctrlProps/ctrlProp49.xml><?xml version="1.0" encoding="utf-8"?>
<formControlPr xmlns="http://schemas.microsoft.com/office/spreadsheetml/2009/9/main" objectType="CheckBox" fmlaLink="$L$9" lockText="1" noThreeD="1"/>
</file>

<file path=xl/ctrlProps/ctrlProp5.xml><?xml version="1.0" encoding="utf-8"?>
<formControlPr xmlns="http://schemas.microsoft.com/office/spreadsheetml/2009/9/main" objectType="CheckBox" fmlaLink="$F$23" lockText="1" noThreeD="1"/>
</file>

<file path=xl/ctrlProps/ctrlProp50.xml><?xml version="1.0" encoding="utf-8"?>
<formControlPr xmlns="http://schemas.microsoft.com/office/spreadsheetml/2009/9/main" objectType="CheckBox" fmlaLink="$L$14" lockText="1" noThreeD="1"/>
</file>

<file path=xl/ctrlProps/ctrlProp51.xml><?xml version="1.0" encoding="utf-8"?>
<formControlPr xmlns="http://schemas.microsoft.com/office/spreadsheetml/2009/9/main" objectType="CheckBox" fmlaLink="$L$15" lockText="1" noThreeD="1"/>
</file>

<file path=xl/ctrlProps/ctrlProp52.xml><?xml version="1.0" encoding="utf-8"?>
<formControlPr xmlns="http://schemas.microsoft.com/office/spreadsheetml/2009/9/main" objectType="CheckBox" fmlaLink="$F$31" lockText="1" noThreeD="1"/>
</file>

<file path=xl/ctrlProps/ctrlProp53.xml><?xml version="1.0" encoding="utf-8"?>
<formControlPr xmlns="http://schemas.microsoft.com/office/spreadsheetml/2009/9/main" objectType="CheckBox" fmlaLink="$L$18" lockText="1" noThreeD="1"/>
</file>

<file path=xl/ctrlProps/ctrlProp54.xml><?xml version="1.0" encoding="utf-8"?>
<formControlPr xmlns="http://schemas.microsoft.com/office/spreadsheetml/2009/9/main" objectType="CheckBox" fmlaLink="$L$36" lockText="1" noThreeD="1"/>
</file>

<file path=xl/ctrlProps/ctrlProp55.xml><?xml version="1.0" encoding="utf-8"?>
<formControlPr xmlns="http://schemas.microsoft.com/office/spreadsheetml/2009/9/main" objectType="CheckBox" fmlaLink="$F$10" lockText="1" noThreeD="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CheckBox" fmlaLink="$F$38" lockText="1" noThreeD="1"/>
</file>

<file path=xl/ctrlProps/ctrlProp58.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25" lockText="1" noThreeD="1"/>
</file>

<file path=xl/ctrlProps/ctrlProp7.xml><?xml version="1.0" encoding="utf-8"?>
<formControlPr xmlns="http://schemas.microsoft.com/office/spreadsheetml/2009/9/main" objectType="CheckBox" fmlaLink="$F$28" lockText="1" noThreeD="1"/>
</file>

<file path=xl/ctrlProps/ctrlProp8.xml><?xml version="1.0" encoding="utf-8"?>
<formControlPr xmlns="http://schemas.microsoft.com/office/spreadsheetml/2009/9/main" objectType="CheckBox" fmlaLink="$F$27" lockText="1" noThreeD="1"/>
</file>

<file path=xl/ctrlProps/ctrlProp9.xml><?xml version="1.0" encoding="utf-8"?>
<formControlPr xmlns="http://schemas.microsoft.com/office/spreadsheetml/2009/9/main" objectType="CheckBox" fmlaLink="$F$2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9</xdr:row>
          <xdr:rowOff>0</xdr:rowOff>
        </xdr:from>
        <xdr:to>
          <xdr:col>9</xdr:col>
          <xdr:colOff>0</xdr:colOff>
          <xdr:row>10</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xdr:row>
          <xdr:rowOff>0</xdr:rowOff>
        </xdr:from>
        <xdr:to>
          <xdr:col>9</xdr:col>
          <xdr:colOff>0</xdr:colOff>
          <xdr:row>11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76200</xdr:rowOff>
        </xdr:from>
        <xdr:to>
          <xdr:col>9</xdr:col>
          <xdr:colOff>0</xdr:colOff>
          <xdr:row>12</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85725</xdr:rowOff>
        </xdr:from>
        <xdr:to>
          <xdr:col>9</xdr:col>
          <xdr:colOff>0</xdr:colOff>
          <xdr:row>15</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16</xdr:row>
          <xdr:rowOff>0</xdr:rowOff>
        </xdr:from>
        <xdr:to>
          <xdr:col>9</xdr:col>
          <xdr:colOff>0</xdr:colOff>
          <xdr:row>17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104775</xdr:rowOff>
        </xdr:from>
        <xdr:to>
          <xdr:col>9</xdr:col>
          <xdr:colOff>0</xdr:colOff>
          <xdr:row>23</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0</xdr:rowOff>
        </xdr:from>
        <xdr:to>
          <xdr:col>9</xdr:col>
          <xdr:colOff>0</xdr:colOff>
          <xdr:row>25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85725</xdr:rowOff>
        </xdr:from>
        <xdr:to>
          <xdr:col>9</xdr:col>
          <xdr:colOff>0</xdr:colOff>
          <xdr:row>28</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26</xdr:row>
          <xdr:rowOff>0</xdr:rowOff>
        </xdr:from>
        <xdr:to>
          <xdr:col>9</xdr:col>
          <xdr:colOff>0</xdr:colOff>
          <xdr:row>27</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19</xdr:row>
          <xdr:rowOff>0</xdr:rowOff>
        </xdr:from>
        <xdr:to>
          <xdr:col>9</xdr:col>
          <xdr:colOff>0</xdr:colOff>
          <xdr:row>20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20</xdr:row>
          <xdr:rowOff>0</xdr:rowOff>
        </xdr:from>
        <xdr:to>
          <xdr:col>9</xdr:col>
          <xdr:colOff>0</xdr:colOff>
          <xdr:row>21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0</xdr:rowOff>
        </xdr:from>
        <xdr:to>
          <xdr:col>9</xdr:col>
          <xdr:colOff>0</xdr:colOff>
          <xdr:row>33</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0</xdr:rowOff>
        </xdr:from>
        <xdr:to>
          <xdr:col>9</xdr:col>
          <xdr:colOff>0</xdr:colOff>
          <xdr:row>34</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0</xdr:rowOff>
        </xdr:from>
        <xdr:to>
          <xdr:col>9</xdr:col>
          <xdr:colOff>0</xdr:colOff>
          <xdr:row>35</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0</xdr:rowOff>
        </xdr:from>
        <xdr:to>
          <xdr:col>9</xdr:col>
          <xdr:colOff>0</xdr:colOff>
          <xdr:row>36</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0</xdr:rowOff>
        </xdr:from>
        <xdr:to>
          <xdr:col>9</xdr:col>
          <xdr:colOff>0</xdr:colOff>
          <xdr:row>37</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0</xdr:rowOff>
        </xdr:from>
        <xdr:to>
          <xdr:col>9</xdr:col>
          <xdr:colOff>0</xdr:colOff>
          <xdr:row>37</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0</xdr:rowOff>
        </xdr:from>
        <xdr:to>
          <xdr:col>9</xdr:col>
          <xdr:colOff>0</xdr:colOff>
          <xdr:row>40</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40</xdr:row>
          <xdr:rowOff>0</xdr:rowOff>
        </xdr:from>
        <xdr:to>
          <xdr:col>14</xdr:col>
          <xdr:colOff>57150</xdr:colOff>
          <xdr:row>41</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39</xdr:row>
          <xdr:rowOff>0</xdr:rowOff>
        </xdr:from>
        <xdr:to>
          <xdr:col>14</xdr:col>
          <xdr:colOff>57150</xdr:colOff>
          <xdr:row>40</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0</xdr:rowOff>
        </xdr:from>
        <xdr:to>
          <xdr:col>14</xdr:col>
          <xdr:colOff>57150</xdr:colOff>
          <xdr:row>39</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0</xdr:rowOff>
        </xdr:from>
        <xdr:to>
          <xdr:col>14</xdr:col>
          <xdr:colOff>57150</xdr:colOff>
          <xdr:row>38</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36</xdr:row>
          <xdr:rowOff>0</xdr:rowOff>
        </xdr:from>
        <xdr:to>
          <xdr:col>14</xdr:col>
          <xdr:colOff>57150</xdr:colOff>
          <xdr:row>37</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0</xdr:rowOff>
        </xdr:from>
        <xdr:to>
          <xdr:col>14</xdr:col>
          <xdr:colOff>57150</xdr:colOff>
          <xdr:row>32</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30</xdr:row>
          <xdr:rowOff>0</xdr:rowOff>
        </xdr:from>
        <xdr:to>
          <xdr:col>14</xdr:col>
          <xdr:colOff>57150</xdr:colOff>
          <xdr:row>31</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0</xdr:rowOff>
        </xdr:from>
        <xdr:to>
          <xdr:col>14</xdr:col>
          <xdr:colOff>57150</xdr:colOff>
          <xdr:row>30</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0</xdr:rowOff>
        </xdr:from>
        <xdr:to>
          <xdr:col>14</xdr:col>
          <xdr:colOff>57150</xdr:colOff>
          <xdr:row>29</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0</xdr:rowOff>
        </xdr:from>
        <xdr:to>
          <xdr:col>14</xdr:col>
          <xdr:colOff>57150</xdr:colOff>
          <xdr:row>28</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0</xdr:rowOff>
        </xdr:from>
        <xdr:to>
          <xdr:col>14</xdr:col>
          <xdr:colOff>57150</xdr:colOff>
          <xdr:row>27</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0</xdr:rowOff>
        </xdr:from>
        <xdr:to>
          <xdr:col>14</xdr:col>
          <xdr:colOff>57150</xdr:colOff>
          <xdr:row>26</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0</xdr:rowOff>
        </xdr:from>
        <xdr:to>
          <xdr:col>14</xdr:col>
          <xdr:colOff>57150</xdr:colOff>
          <xdr:row>25</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0</xdr:rowOff>
        </xdr:from>
        <xdr:to>
          <xdr:col>14</xdr:col>
          <xdr:colOff>57150</xdr:colOff>
          <xdr:row>24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xdr:row>
          <xdr:rowOff>0</xdr:rowOff>
        </xdr:from>
        <xdr:to>
          <xdr:col>14</xdr:col>
          <xdr:colOff>57150</xdr:colOff>
          <xdr:row>23</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14</xdr:col>
          <xdr:colOff>57150</xdr:colOff>
          <xdr:row>22</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xdr:row>
          <xdr:rowOff>0</xdr:rowOff>
        </xdr:from>
        <xdr:to>
          <xdr:col>14</xdr:col>
          <xdr:colOff>57150</xdr:colOff>
          <xdr:row>21</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19</xdr:row>
          <xdr:rowOff>0</xdr:rowOff>
        </xdr:from>
        <xdr:to>
          <xdr:col>14</xdr:col>
          <xdr:colOff>57150</xdr:colOff>
          <xdr:row>20</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0</xdr:rowOff>
        </xdr:from>
        <xdr:to>
          <xdr:col>14</xdr:col>
          <xdr:colOff>57150</xdr:colOff>
          <xdr:row>17</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xdr:row>
          <xdr:rowOff>0</xdr:rowOff>
        </xdr:from>
        <xdr:to>
          <xdr:col>14</xdr:col>
          <xdr:colOff>57150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0</xdr:rowOff>
        </xdr:from>
        <xdr:to>
          <xdr:col>14</xdr:col>
          <xdr:colOff>57150</xdr:colOff>
          <xdr:row>17</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0</xdr:rowOff>
        </xdr:from>
        <xdr:to>
          <xdr:col>14</xdr:col>
          <xdr:colOff>57150</xdr:colOff>
          <xdr:row>13</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0</xdr:rowOff>
        </xdr:from>
        <xdr:to>
          <xdr:col>14</xdr:col>
          <xdr:colOff>57150</xdr:colOff>
          <xdr:row>12</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0</xdr:rowOff>
        </xdr:from>
        <xdr:to>
          <xdr:col>14</xdr:col>
          <xdr:colOff>57150</xdr:colOff>
          <xdr:row>11</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xdr:row>
          <xdr:rowOff>0</xdr:rowOff>
        </xdr:from>
        <xdr:to>
          <xdr:col>14</xdr:col>
          <xdr:colOff>57150</xdr:colOff>
          <xdr:row>8</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xdr:row>
          <xdr:rowOff>0</xdr:rowOff>
        </xdr:from>
        <xdr:to>
          <xdr:col>14</xdr:col>
          <xdr:colOff>57150</xdr:colOff>
          <xdr:row>8</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xdr:row>
          <xdr:rowOff>104775</xdr:rowOff>
        </xdr:from>
        <xdr:to>
          <xdr:col>14</xdr:col>
          <xdr:colOff>57150</xdr:colOff>
          <xdr:row>6</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0</xdr:rowOff>
        </xdr:from>
        <xdr:to>
          <xdr:col>14</xdr:col>
          <xdr:colOff>57150</xdr:colOff>
          <xdr:row>35</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33</xdr:row>
          <xdr:rowOff>0</xdr:rowOff>
        </xdr:from>
        <xdr:to>
          <xdr:col>14</xdr:col>
          <xdr:colOff>57150</xdr:colOff>
          <xdr:row>34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41</xdr:row>
          <xdr:rowOff>0</xdr:rowOff>
        </xdr:from>
        <xdr:to>
          <xdr:col>14</xdr:col>
          <xdr:colOff>57150</xdr:colOff>
          <xdr:row>42</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70138</xdr:colOff>
      <xdr:row>46</xdr:row>
      <xdr:rowOff>171450</xdr:rowOff>
    </xdr:from>
    <xdr:to>
      <xdr:col>13</xdr:col>
      <xdr:colOff>181841</xdr:colOff>
      <xdr:row>60</xdr:row>
      <xdr:rowOff>76200</xdr:rowOff>
    </xdr:to>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251113" y="9315450"/>
          <a:ext cx="7988878" cy="2571750"/>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Notes:</a:t>
          </a:r>
        </a:p>
        <a:p>
          <a:pPr marL="171450" indent="-171450">
            <a:spcAft>
              <a:spcPts val="600"/>
            </a:spcAft>
            <a:buFont typeface="Arial" panose="020B0604020202020204" pitchFamily="34" charset="0"/>
            <a:buChar char="•"/>
          </a:pPr>
          <a:r>
            <a:rPr lang="en-US" sz="1050" b="1"/>
            <a:t>Prior</a:t>
          </a:r>
          <a:r>
            <a:rPr lang="en-US" sz="1050" b="1" baseline="0"/>
            <a:t> to the completion of MAC 2311C, MAC 2312, PHY 2048, PHY2028L, and CHS 1440 or CHM 2045C, students select Photonic Science &amp; Eng. PENDING as the major.  Once these courses have been completed with a C or better, the major can be changed to Photonic Science &amp; Eng.  This allows access to advanced courses.</a:t>
          </a:r>
          <a:endParaRPr lang="en-US" sz="700" b="1" baseline="0"/>
        </a:p>
        <a:p>
          <a:pPr marL="171450" indent="-171450">
            <a:spcAft>
              <a:spcPts val="600"/>
            </a:spcAft>
            <a:buFont typeface="Arial" panose="020B0604020202020204" pitchFamily="34" charset="0"/>
            <a:buChar char="•"/>
          </a:pPr>
          <a:r>
            <a:rPr lang="en-US" sz="1050" b="1"/>
            <a:t>To</a:t>
          </a:r>
          <a:r>
            <a:rPr lang="en-US" sz="1050" b="1" baseline="0"/>
            <a:t> graduate, students must have a minimum 2.25 GPA in Core, Major, Capstone, and Restricted Electives as indicated by </a:t>
          </a:r>
          <a:r>
            <a:rPr lang="en-US" sz="1050" b="1" i="1" baseline="0"/>
            <a:t>mGPA</a:t>
          </a:r>
          <a:r>
            <a:rPr lang="en-US" sz="1050" b="1" baseline="0"/>
            <a:t>.  </a:t>
          </a:r>
          <a:endParaRPr lang="en-US" sz="700" b="1" baseline="0"/>
        </a:p>
        <a:p>
          <a:pPr marL="171450" indent="-171450">
            <a:spcAft>
              <a:spcPts val="600"/>
            </a:spcAft>
            <a:buFont typeface="Arial" panose="020B0604020202020204" pitchFamily="34" charset="0"/>
            <a:buChar char="•"/>
          </a:pPr>
          <a:r>
            <a:rPr lang="en-US" sz="1050" b="1" baseline="0"/>
            <a:t>Gordon Rule requires 12 CR of writing coursework.  Recommend students take all courses checkmarked in GR Column.  Gordon Rule for math is satisfied by required courses in the PSE program.   Students must take 1 Core Course from each Foundation section.   Courses that satisfy this requirement are checkmarked.  Choose only 1 from each section. </a:t>
          </a:r>
        </a:p>
        <a:p>
          <a:pPr marL="171450" indent="-171450">
            <a:spcAft>
              <a:spcPts val="600"/>
            </a:spcAft>
            <a:buFont typeface="Arial" panose="020B0604020202020204" pitchFamily="34" charset="0"/>
            <a:buChar char="•"/>
          </a:pPr>
          <a:r>
            <a:rPr lang="en-US" sz="1050" b="1" baseline="0"/>
            <a:t>At least one OSE - prefixed course must be taken to satisfy restricted elective requirements.  </a:t>
          </a:r>
        </a:p>
        <a:p>
          <a:pPr marL="171450" indent="-171450">
            <a:spcAft>
              <a:spcPts val="600"/>
            </a:spcAft>
            <a:buFont typeface="Arial" panose="020B0604020202020204" pitchFamily="34" charset="0"/>
            <a:buChar char="•"/>
          </a:pPr>
          <a:r>
            <a:rPr lang="en-US" sz="1100" b="1">
              <a:solidFill>
                <a:schemeClr val="dk1"/>
              </a:solidFill>
              <a:effectLst/>
              <a:latin typeface="+mn-lt"/>
              <a:ea typeface="+mn-ea"/>
              <a:cs typeface="+mn-cs"/>
            </a:rPr>
            <a:t>Students who are ECE double degree majors must take OSE 4953, along with EEL 4914 and EEL 4915</a:t>
          </a:r>
          <a:r>
            <a:rPr lang="en-US" sz="1100" b="1" baseline="0">
              <a:solidFill>
                <a:schemeClr val="dk1"/>
              </a:solidFill>
              <a:effectLst/>
              <a:latin typeface="+mn-lt"/>
              <a:ea typeface="+mn-ea"/>
              <a:cs typeface="+mn-cs"/>
            </a:rPr>
            <a:t> to satisfy Senior Design Requirements </a:t>
          </a:r>
          <a:endParaRPr lang="en-US" sz="1050" b="1" baseline="0"/>
        </a:p>
        <a:p>
          <a:pPr algn="r"/>
          <a:r>
            <a:rPr lang="en-US" sz="1100" b="1" i="1" baseline="0"/>
            <a:t>Questions?  Email undergrad@creol.ucf.edu </a:t>
          </a:r>
          <a:endParaRPr lang="en-US" sz="1100" b="1" i="1"/>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16</xdr:row>
          <xdr:rowOff>171450</xdr:rowOff>
        </xdr:from>
        <xdr:to>
          <xdr:col>9</xdr:col>
          <xdr:colOff>0</xdr:colOff>
          <xdr:row>18</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xdr:row>
          <xdr:rowOff>0</xdr:rowOff>
        </xdr:from>
        <xdr:to>
          <xdr:col>14</xdr:col>
          <xdr:colOff>66675</xdr:colOff>
          <xdr:row>9</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180975</xdr:rowOff>
        </xdr:from>
        <xdr:to>
          <xdr:col>14</xdr:col>
          <xdr:colOff>57150</xdr:colOff>
          <xdr:row>14</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171450</xdr:rowOff>
        </xdr:from>
        <xdr:to>
          <xdr:col>14</xdr:col>
          <xdr:colOff>57150</xdr:colOff>
          <xdr:row>15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571500</xdr:colOff>
      <xdr:row>0</xdr:row>
      <xdr:rowOff>0</xdr:rowOff>
    </xdr:from>
    <xdr:to>
      <xdr:col>13</xdr:col>
      <xdr:colOff>276224</xdr:colOff>
      <xdr:row>2</xdr:row>
      <xdr:rowOff>28499</xdr:rowOff>
    </xdr:to>
    <xdr:pic>
      <xdr:nvPicPr>
        <xdr:cNvPr id="76" name="Pictur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6325" y="0"/>
          <a:ext cx="2905124" cy="4380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30</xdr:row>
          <xdr:rowOff>95250</xdr:rowOff>
        </xdr:from>
        <xdr:to>
          <xdr:col>9</xdr:col>
          <xdr:colOff>0</xdr:colOff>
          <xdr:row>31</xdr:row>
          <xdr:rowOff>114300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180975</xdr:rowOff>
        </xdr:from>
        <xdr:to>
          <xdr:col>14</xdr:col>
          <xdr:colOff>57150</xdr:colOff>
          <xdr:row>18</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35</xdr:row>
          <xdr:rowOff>0</xdr:rowOff>
        </xdr:from>
        <xdr:to>
          <xdr:col>14</xdr:col>
          <xdr:colOff>57150</xdr:colOff>
          <xdr:row>36</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61</xdr:row>
          <xdr:rowOff>95250</xdr:rowOff>
        </xdr:from>
        <xdr:to>
          <xdr:col>1</xdr:col>
          <xdr:colOff>1181100</xdr:colOff>
          <xdr:row>62</xdr:row>
          <xdr:rowOff>133350</xdr:rowOff>
        </xdr:to>
        <xdr:sp macro="" textlink="">
          <xdr:nvSpPr>
            <xdr:cNvPr id="1105" name="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Checkboxes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0</xdr:rowOff>
        </xdr:from>
        <xdr:to>
          <xdr:col>9</xdr:col>
          <xdr:colOff>0</xdr:colOff>
          <xdr:row>38</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180975</xdr:rowOff>
        </xdr:from>
        <xdr:to>
          <xdr:col>9</xdr:col>
          <xdr:colOff>0</xdr:colOff>
          <xdr:row>39</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62"/>
  <sheetViews>
    <sheetView tabSelected="1" topLeftCell="B1" zoomScaleNormal="100" workbookViewId="0">
      <selection activeCell="K40" sqref="K40"/>
    </sheetView>
  </sheetViews>
  <sheetFormatPr defaultRowHeight="15" x14ac:dyDescent="0.25"/>
  <cols>
    <col min="1" max="1" width="2.7109375" style="148" customWidth="1"/>
    <col min="2" max="2" width="46.140625" style="15" customWidth="1"/>
    <col min="3" max="3" width="4.5703125" style="71" bestFit="1" customWidth="1"/>
    <col min="4" max="5" width="3" style="71" customWidth="1"/>
    <col min="6" max="6" width="6.140625" style="71" hidden="1" customWidth="1"/>
    <col min="7" max="7" width="2" style="71" hidden="1" customWidth="1"/>
    <col min="8" max="8" width="4" style="71" bestFit="1" customWidth="1"/>
    <col min="9" max="9" width="1.28515625" style="15" customWidth="1"/>
    <col min="10" max="10" width="44.28515625" style="15" customWidth="1"/>
    <col min="11" max="11" width="3.7109375" style="71" bestFit="1" customWidth="1"/>
    <col min="12" max="13" width="7.42578125" style="71" hidden="1" customWidth="1"/>
    <col min="14" max="14" width="4.28515625" style="15" customWidth="1"/>
    <col min="15" max="15" width="1.28515625" style="2" customWidth="1"/>
    <col min="16" max="16" width="0.42578125" style="98" customWidth="1"/>
    <col min="17" max="17" width="31.42578125" style="15" customWidth="1"/>
    <col min="18" max="18" width="5" style="9" customWidth="1"/>
    <col min="19" max="19" width="0.42578125" style="89" customWidth="1"/>
    <col min="20" max="20" width="31.42578125" style="9" customWidth="1"/>
    <col min="21" max="21" width="5" style="16" bestFit="1" customWidth="1"/>
    <col min="22" max="22" width="0.28515625" style="88" customWidth="1"/>
    <col min="23" max="23" width="31.42578125" style="9" customWidth="1"/>
    <col min="24" max="24" width="5" style="9" customWidth="1"/>
    <col min="25" max="25" width="0.28515625" customWidth="1"/>
    <col min="26" max="26" width="0.28515625" style="83" customWidth="1"/>
    <col min="27" max="27" width="31.42578125" customWidth="1"/>
    <col min="28" max="28" width="5" customWidth="1"/>
    <col min="29" max="29" width="0.42578125" style="83" customWidth="1"/>
  </cols>
  <sheetData>
    <row r="1" spans="1:28" ht="16.5" customHeight="1" thickBot="1" x14ac:dyDescent="0.3">
      <c r="B1" s="17"/>
      <c r="C1" s="18"/>
      <c r="D1" s="202" t="s">
        <v>70</v>
      </c>
      <c r="E1" s="202" t="s">
        <v>69</v>
      </c>
      <c r="F1" s="158"/>
      <c r="G1" s="158"/>
      <c r="H1" s="18"/>
      <c r="I1" s="19"/>
      <c r="J1" s="19"/>
      <c r="K1" s="20"/>
      <c r="L1" s="20"/>
      <c r="M1" s="20"/>
      <c r="N1" s="21"/>
      <c r="Q1" s="84" t="s">
        <v>50</v>
      </c>
      <c r="R1" s="72">
        <v>2021</v>
      </c>
      <c r="S1" s="90"/>
      <c r="T1" s="95"/>
      <c r="U1" s="4"/>
      <c r="V1" s="87"/>
      <c r="W1" s="3"/>
      <c r="X1" s="3"/>
      <c r="Y1" s="1"/>
      <c r="AA1" s="85" t="s">
        <v>52</v>
      </c>
      <c r="AB1" s="86"/>
    </row>
    <row r="2" spans="1:28" ht="15.75" x14ac:dyDescent="0.25">
      <c r="B2" s="120" t="s">
        <v>104</v>
      </c>
      <c r="D2" s="203"/>
      <c r="E2" s="203"/>
      <c r="F2" s="159"/>
      <c r="G2" s="159"/>
      <c r="H2" s="22"/>
      <c r="I2" s="23"/>
      <c r="J2" s="23"/>
      <c r="K2" s="24"/>
      <c r="L2" s="24"/>
      <c r="M2" s="24"/>
      <c r="N2" s="10"/>
      <c r="Q2" s="5" t="s">
        <v>45</v>
      </c>
      <c r="R2" s="73">
        <f>R1</f>
        <v>2021</v>
      </c>
      <c r="S2" s="91"/>
      <c r="T2" s="5" t="s">
        <v>46</v>
      </c>
      <c r="U2" s="73">
        <f>R1+1</f>
        <v>2022</v>
      </c>
      <c r="V2" s="91"/>
      <c r="W2" s="5" t="s">
        <v>47</v>
      </c>
      <c r="X2" s="73">
        <f>R1+1</f>
        <v>2022</v>
      </c>
      <c r="Y2" s="1"/>
      <c r="AA2" s="5" t="s">
        <v>56</v>
      </c>
      <c r="AB2" s="100">
        <f>SUM(AB3,R12,U12,X12,R22,U22,X22,X32,U32,R32,R42,U42,X42,X52,U52,R52,R62,U62,X62)</f>
        <v>0</v>
      </c>
    </row>
    <row r="3" spans="1:28" ht="16.5" thickBot="1" x14ac:dyDescent="0.3">
      <c r="B3" s="120" t="s">
        <v>72</v>
      </c>
      <c r="C3" s="22"/>
      <c r="D3" s="203"/>
      <c r="E3" s="203"/>
      <c r="F3" s="159"/>
      <c r="G3" s="159"/>
      <c r="H3" s="22"/>
      <c r="I3" s="23"/>
      <c r="J3" s="23"/>
      <c r="K3" s="24"/>
      <c r="L3" s="24"/>
      <c r="M3" s="24"/>
      <c r="N3" s="10"/>
      <c r="Q3" s="6" t="s">
        <v>49</v>
      </c>
      <c r="R3" s="7" t="s">
        <v>0</v>
      </c>
      <c r="S3" s="92"/>
      <c r="T3" s="6" t="s">
        <v>49</v>
      </c>
      <c r="U3" s="7" t="s">
        <v>0</v>
      </c>
      <c r="V3" s="92"/>
      <c r="W3" s="6" t="s">
        <v>49</v>
      </c>
      <c r="X3" s="7" t="s">
        <v>0</v>
      </c>
      <c r="Y3" s="1"/>
      <c r="AA3" s="99" t="s">
        <v>57</v>
      </c>
      <c r="AB3" s="101">
        <f>SUM(AB4:AB21)</f>
        <v>0</v>
      </c>
    </row>
    <row r="4" spans="1:28" ht="16.5" thickBot="1" x14ac:dyDescent="0.3">
      <c r="A4" s="194" t="s">
        <v>103</v>
      </c>
      <c r="B4" s="120" t="s">
        <v>71</v>
      </c>
      <c r="C4" s="22"/>
      <c r="D4" s="203"/>
      <c r="E4" s="203"/>
      <c r="F4" s="159"/>
      <c r="G4" s="159"/>
      <c r="H4" s="22"/>
      <c r="I4" s="9"/>
      <c r="J4" s="26"/>
      <c r="K4" s="27" t="s">
        <v>0</v>
      </c>
      <c r="L4" s="166"/>
      <c r="M4" s="166"/>
      <c r="N4" s="28" t="s">
        <v>1</v>
      </c>
      <c r="Y4" s="1"/>
    </row>
    <row r="5" spans="1:28" ht="16.5" thickBot="1" x14ac:dyDescent="0.3">
      <c r="A5" s="194"/>
      <c r="B5" s="25"/>
      <c r="C5" s="24"/>
      <c r="D5" s="203"/>
      <c r="E5" s="203"/>
      <c r="F5" s="159"/>
      <c r="G5" s="159"/>
      <c r="H5" s="24"/>
      <c r="I5" s="9"/>
      <c r="J5" s="29" t="s">
        <v>30</v>
      </c>
      <c r="K5" s="30">
        <f>SUM(K6:K9)</f>
        <v>9</v>
      </c>
      <c r="L5" s="30"/>
      <c r="M5" s="30"/>
      <c r="N5" s="173">
        <f>SUM(M6:M9)</f>
        <v>0</v>
      </c>
      <c r="Y5" s="1"/>
    </row>
    <row r="6" spans="1:28" ht="15.75" thickBot="1" x14ac:dyDescent="0.3">
      <c r="A6" s="194"/>
      <c r="B6" s="31" t="s">
        <v>2</v>
      </c>
      <c r="C6" s="32" t="s">
        <v>0</v>
      </c>
      <c r="D6" s="203"/>
      <c r="E6" s="203"/>
      <c r="F6" s="156"/>
      <c r="G6" s="156"/>
      <c r="H6" s="28" t="s">
        <v>1</v>
      </c>
      <c r="I6" s="9"/>
      <c r="J6" s="33" t="s">
        <v>122</v>
      </c>
      <c r="K6" s="177">
        <v>3</v>
      </c>
      <c r="L6" s="183" t="b">
        <v>0</v>
      </c>
      <c r="M6" s="179">
        <f>SUMIF(L6:L6, "TRUE", K6:K6)</f>
        <v>0</v>
      </c>
      <c r="N6" s="181"/>
      <c r="R6" s="71"/>
      <c r="Y6" s="1"/>
    </row>
    <row r="7" spans="1:28" ht="15.75" thickBot="1" x14ac:dyDescent="0.3">
      <c r="A7" s="194"/>
      <c r="B7" s="37" t="s">
        <v>3</v>
      </c>
      <c r="C7" s="38">
        <f>SUM(C8,C30,K5,K10,K16,K33)</f>
        <v>128</v>
      </c>
      <c r="D7" s="204"/>
      <c r="E7" s="204"/>
      <c r="F7" s="160"/>
      <c r="G7" s="160"/>
      <c r="H7" s="39">
        <f>SUM(H8,H30,N5,N10,N16,N33)</f>
        <v>0</v>
      </c>
      <c r="I7" s="9"/>
      <c r="J7" s="33" t="s">
        <v>121</v>
      </c>
      <c r="K7" s="178"/>
      <c r="L7" s="184"/>
      <c r="M7" s="180"/>
      <c r="N7" s="182"/>
      <c r="Y7" s="1"/>
    </row>
    <row r="8" spans="1:28" x14ac:dyDescent="0.25">
      <c r="A8" s="194"/>
      <c r="B8" s="41" t="s">
        <v>4</v>
      </c>
      <c r="C8" s="42">
        <f>SUM(C19,C26,C22,C14,C9)</f>
        <v>27</v>
      </c>
      <c r="D8" s="42"/>
      <c r="E8" s="42"/>
      <c r="F8" s="42"/>
      <c r="G8" s="42"/>
      <c r="H8" s="174">
        <f>SUM(H9,H14,H19,H22,H26)</f>
        <v>0</v>
      </c>
      <c r="I8" s="9"/>
      <c r="J8" s="33" t="s">
        <v>113</v>
      </c>
      <c r="K8" s="123">
        <v>3</v>
      </c>
      <c r="L8" s="34" t="b">
        <v>0</v>
      </c>
      <c r="M8" s="34">
        <f>SUMIF(L8:L8, "TRUE", K8:K8)</f>
        <v>0</v>
      </c>
      <c r="N8" s="36"/>
      <c r="Q8" s="9"/>
      <c r="Y8" s="1"/>
    </row>
    <row r="9" spans="1:28" ht="15.75" thickBot="1" x14ac:dyDescent="0.3">
      <c r="A9" s="195"/>
      <c r="B9" s="43" t="s">
        <v>64</v>
      </c>
      <c r="C9" s="44">
        <f>SUM(C10:C13)</f>
        <v>9</v>
      </c>
      <c r="D9" s="44"/>
      <c r="E9" s="44"/>
      <c r="F9" s="44"/>
      <c r="G9" s="44"/>
      <c r="H9" s="172">
        <f>SUM(G10:G12)</f>
        <v>0</v>
      </c>
      <c r="I9" s="9"/>
      <c r="J9" s="63" t="s">
        <v>44</v>
      </c>
      <c r="K9" s="64">
        <v>3</v>
      </c>
      <c r="L9" s="64" t="b">
        <v>0</v>
      </c>
      <c r="M9" s="34">
        <f t="shared" ref="M9:M42" si="0">SUMIF(L9:L9, "TRUE", K9:K9)</f>
        <v>0</v>
      </c>
      <c r="N9" s="36"/>
      <c r="Q9" s="9"/>
      <c r="Y9" s="1"/>
    </row>
    <row r="10" spans="1:28" x14ac:dyDescent="0.25">
      <c r="A10" s="149">
        <v>1</v>
      </c>
      <c r="B10" s="45" t="s">
        <v>5</v>
      </c>
      <c r="C10" s="35">
        <v>3</v>
      </c>
      <c r="D10" s="102" t="s">
        <v>1</v>
      </c>
      <c r="E10" s="121" t="s">
        <v>1</v>
      </c>
      <c r="F10" s="35" t="b">
        <v>0</v>
      </c>
      <c r="G10" s="35">
        <f>SUMIF(F10:F10, "TRUE", C10)</f>
        <v>0</v>
      </c>
      <c r="H10" s="46"/>
      <c r="I10" s="9"/>
      <c r="J10" s="43" t="s">
        <v>31</v>
      </c>
      <c r="K10" s="44">
        <f>SUM(K11:K15)</f>
        <v>17</v>
      </c>
      <c r="L10" s="44"/>
      <c r="M10" s="44"/>
      <c r="N10" s="172">
        <f>SUM(M11:M15)</f>
        <v>0</v>
      </c>
      <c r="Q10" s="9"/>
      <c r="Y10" s="1"/>
    </row>
    <row r="11" spans="1:28" x14ac:dyDescent="0.25">
      <c r="A11" s="150">
        <v>2</v>
      </c>
      <c r="B11" s="45" t="s">
        <v>6</v>
      </c>
      <c r="C11" s="35">
        <v>3</v>
      </c>
      <c r="D11" s="102" t="s">
        <v>1</v>
      </c>
      <c r="E11" s="108"/>
      <c r="F11" s="35" t="b">
        <v>0</v>
      </c>
      <c r="G11" s="35">
        <f t="shared" ref="G11:G12" si="1">SUMIF(F11:F11, "TRUE", C11)</f>
        <v>0</v>
      </c>
      <c r="H11" s="46"/>
      <c r="I11" s="9"/>
      <c r="J11" s="51" t="s">
        <v>109</v>
      </c>
      <c r="K11" s="132">
        <v>3</v>
      </c>
      <c r="L11" s="167" t="b">
        <v>0</v>
      </c>
      <c r="M11" s="167">
        <f>SUMIF(L11:L11, "TRUE", K11:K11)</f>
        <v>0</v>
      </c>
      <c r="N11" s="36"/>
      <c r="Q11" s="9"/>
      <c r="Y11" s="1"/>
    </row>
    <row r="12" spans="1:28" x14ac:dyDescent="0.25">
      <c r="A12" s="197">
        <v>3</v>
      </c>
      <c r="B12" s="106" t="s">
        <v>7</v>
      </c>
      <c r="C12" s="201">
        <v>3</v>
      </c>
      <c r="D12" s="107"/>
      <c r="E12" s="111"/>
      <c r="F12" s="155" t="b">
        <v>0</v>
      </c>
      <c r="G12" s="35">
        <f t="shared" si="1"/>
        <v>0</v>
      </c>
      <c r="H12" s="212"/>
      <c r="I12" s="9"/>
      <c r="J12" s="52" t="s">
        <v>9</v>
      </c>
      <c r="K12" s="133">
        <v>3</v>
      </c>
      <c r="L12" s="168" t="b">
        <v>0</v>
      </c>
      <c r="M12" s="168">
        <f t="shared" si="0"/>
        <v>0</v>
      </c>
      <c r="N12" s="36"/>
      <c r="Q12" s="77"/>
      <c r="R12" s="78">
        <f>SUM(R4:R11)</f>
        <v>0</v>
      </c>
      <c r="T12" s="77"/>
      <c r="U12" s="78">
        <f>SUM(U4:U11)</f>
        <v>0</v>
      </c>
      <c r="W12" s="77"/>
      <c r="X12" s="78">
        <f>SUM(X4:X11)</f>
        <v>0</v>
      </c>
      <c r="Y12" s="1"/>
    </row>
    <row r="13" spans="1:28" ht="15.75" thickBot="1" x14ac:dyDescent="0.3">
      <c r="A13" s="198"/>
      <c r="B13" s="50" t="s">
        <v>8</v>
      </c>
      <c r="C13" s="200"/>
      <c r="D13" s="82"/>
      <c r="E13" s="122"/>
      <c r="F13" s="154"/>
      <c r="G13" s="154"/>
      <c r="H13" s="213"/>
      <c r="I13" s="9"/>
      <c r="J13" s="52" t="s">
        <v>110</v>
      </c>
      <c r="K13" s="133">
        <v>3</v>
      </c>
      <c r="L13" s="168" t="b">
        <v>0</v>
      </c>
      <c r="M13" s="168">
        <f t="shared" si="0"/>
        <v>0</v>
      </c>
      <c r="N13" s="36"/>
      <c r="Q13" s="11" t="s">
        <v>48</v>
      </c>
      <c r="R13" s="74">
        <f>R1+1</f>
        <v>2022</v>
      </c>
      <c r="S13" s="93"/>
      <c r="T13" s="11" t="s">
        <v>46</v>
      </c>
      <c r="U13" s="74">
        <f>R1+2</f>
        <v>2023</v>
      </c>
      <c r="V13" s="93"/>
      <c r="W13" s="11" t="s">
        <v>47</v>
      </c>
      <c r="X13" s="74">
        <f>R1+2</f>
        <v>2023</v>
      </c>
      <c r="Y13" s="1"/>
    </row>
    <row r="14" spans="1:28" ht="15.75" thickBot="1" x14ac:dyDescent="0.3">
      <c r="A14" s="43"/>
      <c r="B14" s="152" t="s">
        <v>65</v>
      </c>
      <c r="C14" s="44">
        <f>SUM(C15:C18)</f>
        <v>9</v>
      </c>
      <c r="D14" s="44"/>
      <c r="E14" s="44"/>
      <c r="F14" s="44"/>
      <c r="G14" s="44"/>
      <c r="H14" s="172">
        <f>SUM(G15:G18)</f>
        <v>0</v>
      </c>
      <c r="I14" s="9"/>
      <c r="J14" s="52" t="s">
        <v>86</v>
      </c>
      <c r="K14" s="133">
        <v>4</v>
      </c>
      <c r="L14" s="168" t="b">
        <v>0</v>
      </c>
      <c r="M14" s="168">
        <f t="shared" si="0"/>
        <v>0</v>
      </c>
      <c r="N14" s="36"/>
      <c r="V14" s="96"/>
      <c r="Y14" s="1"/>
    </row>
    <row r="15" spans="1:28" x14ac:dyDescent="0.25">
      <c r="A15" s="196">
        <v>4</v>
      </c>
      <c r="B15" s="106" t="s">
        <v>60</v>
      </c>
      <c r="C15" s="201">
        <v>3</v>
      </c>
      <c r="D15" s="199" t="s">
        <v>1</v>
      </c>
      <c r="E15" s="109" t="s">
        <v>80</v>
      </c>
      <c r="F15" s="161" t="b">
        <v>0</v>
      </c>
      <c r="G15" s="35">
        <f t="shared" ref="G15:G28" si="2">SUMIF(F15:F15, "TRUE", C15)</f>
        <v>0</v>
      </c>
      <c r="H15" s="212"/>
      <c r="I15" s="9"/>
      <c r="J15" s="52" t="s">
        <v>51</v>
      </c>
      <c r="K15" s="133">
        <v>4</v>
      </c>
      <c r="L15" s="168" t="b">
        <v>0</v>
      </c>
      <c r="M15" s="168">
        <f t="shared" si="0"/>
        <v>0</v>
      </c>
      <c r="N15" s="36"/>
      <c r="V15" s="96"/>
      <c r="Y15" s="1"/>
    </row>
    <row r="16" spans="1:28" x14ac:dyDescent="0.25">
      <c r="A16" s="197"/>
      <c r="B16" s="50" t="s">
        <v>61</v>
      </c>
      <c r="C16" s="200"/>
      <c r="D16" s="200"/>
      <c r="E16" s="103"/>
      <c r="F16" s="162"/>
      <c r="G16" s="162"/>
      <c r="H16" s="213"/>
      <c r="I16" s="9"/>
      <c r="J16" s="43" t="s">
        <v>32</v>
      </c>
      <c r="K16" s="44">
        <f>SUM(K17:K32)</f>
        <v>36</v>
      </c>
      <c r="L16" s="44"/>
      <c r="M16" s="44"/>
      <c r="N16" s="172">
        <f>SUM(M17:M32)</f>
        <v>0</v>
      </c>
      <c r="V16" s="96"/>
      <c r="Y16" s="1"/>
    </row>
    <row r="17" spans="1:28" x14ac:dyDescent="0.25">
      <c r="A17" s="150">
        <v>5</v>
      </c>
      <c r="B17" s="45" t="s">
        <v>63</v>
      </c>
      <c r="C17" s="35">
        <v>3</v>
      </c>
      <c r="D17" s="102"/>
      <c r="E17" s="121" t="s">
        <v>1</v>
      </c>
      <c r="F17" s="35" t="b">
        <v>0</v>
      </c>
      <c r="G17" s="35">
        <f t="shared" si="2"/>
        <v>0</v>
      </c>
      <c r="H17" s="46"/>
      <c r="I17" s="9"/>
      <c r="J17" s="52" t="s">
        <v>82</v>
      </c>
      <c r="K17" s="133">
        <v>3</v>
      </c>
      <c r="L17" s="168" t="b">
        <v>0</v>
      </c>
      <c r="M17" s="168">
        <f t="shared" si="0"/>
        <v>0</v>
      </c>
      <c r="N17" s="36"/>
      <c r="V17" s="96"/>
      <c r="Y17" s="1"/>
    </row>
    <row r="18" spans="1:28" ht="15.75" thickBot="1" x14ac:dyDescent="0.3">
      <c r="A18" s="151">
        <v>6</v>
      </c>
      <c r="B18" s="50" t="s">
        <v>62</v>
      </c>
      <c r="C18" s="82">
        <v>3</v>
      </c>
      <c r="D18" s="104"/>
      <c r="E18" s="114" t="s">
        <v>1</v>
      </c>
      <c r="F18" s="163" t="b">
        <v>0</v>
      </c>
      <c r="G18" s="163">
        <f t="shared" si="2"/>
        <v>0</v>
      </c>
      <c r="H18" s="80"/>
      <c r="I18" s="9"/>
      <c r="J18" s="52" t="s">
        <v>102</v>
      </c>
      <c r="K18" s="133">
        <v>1</v>
      </c>
      <c r="L18" s="168" t="b">
        <v>0</v>
      </c>
      <c r="M18" s="168">
        <f t="shared" si="0"/>
        <v>0</v>
      </c>
      <c r="N18" s="36"/>
      <c r="U18" s="69"/>
      <c r="V18" s="96"/>
      <c r="Y18" s="1"/>
    </row>
    <row r="19" spans="1:28" ht="15.75" thickBot="1" x14ac:dyDescent="0.3">
      <c r="A19" s="153"/>
      <c r="B19" s="152" t="s">
        <v>67</v>
      </c>
      <c r="C19" s="44">
        <f>SUM(C20:C21)</f>
        <v>0</v>
      </c>
      <c r="D19" s="44"/>
      <c r="E19" s="44"/>
      <c r="F19" s="44"/>
      <c r="G19" s="44"/>
      <c r="H19" s="172">
        <f>SUM(G20:G21)</f>
        <v>0</v>
      </c>
      <c r="I19" s="9"/>
      <c r="J19" s="52" t="s">
        <v>111</v>
      </c>
      <c r="K19" s="133">
        <v>3</v>
      </c>
      <c r="L19" s="168" t="b">
        <v>0</v>
      </c>
      <c r="M19" s="168">
        <f t="shared" si="0"/>
        <v>0</v>
      </c>
      <c r="N19" s="36"/>
      <c r="U19" s="69"/>
      <c r="V19" s="96"/>
      <c r="Y19" s="1"/>
    </row>
    <row r="20" spans="1:28" x14ac:dyDescent="0.25">
      <c r="A20" s="149">
        <v>7</v>
      </c>
      <c r="B20" s="45" t="s">
        <v>38</v>
      </c>
      <c r="C20" s="35" t="s">
        <v>40</v>
      </c>
      <c r="D20" s="102" t="s">
        <v>1</v>
      </c>
      <c r="E20" s="121" t="s">
        <v>1</v>
      </c>
      <c r="F20" s="35" t="b">
        <v>0</v>
      </c>
      <c r="G20" s="35">
        <f t="shared" si="2"/>
        <v>0</v>
      </c>
      <c r="H20" s="46"/>
      <c r="I20" s="9"/>
      <c r="J20" s="52" t="s">
        <v>112</v>
      </c>
      <c r="K20" s="133">
        <v>1</v>
      </c>
      <c r="L20" s="169" t="b">
        <v>0</v>
      </c>
      <c r="M20" s="169">
        <f t="shared" si="0"/>
        <v>0</v>
      </c>
      <c r="N20" s="136"/>
      <c r="Q20" s="9"/>
      <c r="U20" s="69"/>
      <c r="V20" s="96"/>
      <c r="Y20" s="1"/>
    </row>
    <row r="21" spans="1:28" ht="15.75" thickBot="1" x14ac:dyDescent="0.3">
      <c r="A21" s="151">
        <v>8</v>
      </c>
      <c r="B21" s="55" t="s">
        <v>39</v>
      </c>
      <c r="C21" s="49" t="s">
        <v>40</v>
      </c>
      <c r="D21" s="105" t="s">
        <v>1</v>
      </c>
      <c r="E21" s="124"/>
      <c r="F21" s="49" t="b">
        <v>0</v>
      </c>
      <c r="G21" s="49">
        <f t="shared" si="2"/>
        <v>0</v>
      </c>
      <c r="H21" s="56"/>
      <c r="I21" s="9"/>
      <c r="J21" s="52" t="s">
        <v>16</v>
      </c>
      <c r="K21" s="133">
        <v>3</v>
      </c>
      <c r="L21" s="168" t="b">
        <v>0</v>
      </c>
      <c r="M21" s="168">
        <f t="shared" si="0"/>
        <v>0</v>
      </c>
      <c r="N21" s="138"/>
      <c r="Q21" s="9"/>
      <c r="U21" s="69"/>
      <c r="V21" s="96"/>
      <c r="Y21" s="1"/>
    </row>
    <row r="22" spans="1:28" ht="15.75" thickBot="1" x14ac:dyDescent="0.3">
      <c r="A22" s="43"/>
      <c r="B22" s="152" t="s">
        <v>68</v>
      </c>
      <c r="C22" s="44">
        <f>SUM(C23:C25)</f>
        <v>6</v>
      </c>
      <c r="D22" s="44"/>
      <c r="E22" s="44"/>
      <c r="F22" s="44"/>
      <c r="G22" s="44"/>
      <c r="H22" s="172">
        <f>SUM(G23:G25)</f>
        <v>0</v>
      </c>
      <c r="I22" s="9"/>
      <c r="J22" s="52" t="s">
        <v>17</v>
      </c>
      <c r="K22" s="133">
        <v>1</v>
      </c>
      <c r="L22" s="168" t="b">
        <v>0</v>
      </c>
      <c r="M22" s="168">
        <f t="shared" si="0"/>
        <v>0</v>
      </c>
      <c r="N22" s="137"/>
      <c r="Q22" s="77"/>
      <c r="R22" s="78">
        <f>SUM(R14:R21)</f>
        <v>0</v>
      </c>
      <c r="T22" s="77"/>
      <c r="U22" s="78">
        <f>SUM(U14:U21)</f>
        <v>0</v>
      </c>
      <c r="V22" s="96"/>
      <c r="W22" s="77"/>
      <c r="X22" s="78">
        <f>SUM(X14:X21)</f>
        <v>0</v>
      </c>
      <c r="Y22" s="1"/>
      <c r="AA22" s="131" t="s">
        <v>74</v>
      </c>
      <c r="AB22" s="126"/>
    </row>
    <row r="23" spans="1:28" ht="15.75" x14ac:dyDescent="0.25">
      <c r="A23" s="196">
        <v>9</v>
      </c>
      <c r="B23" s="45" t="s">
        <v>84</v>
      </c>
      <c r="C23" s="201">
        <v>3</v>
      </c>
      <c r="D23" s="102" t="s">
        <v>1</v>
      </c>
      <c r="E23" s="121" t="s">
        <v>1</v>
      </c>
      <c r="F23" s="24" t="b">
        <v>0</v>
      </c>
      <c r="G23" s="24">
        <f t="shared" si="2"/>
        <v>0</v>
      </c>
      <c r="H23" s="214"/>
      <c r="I23" s="9"/>
      <c r="J23" s="52" t="s">
        <v>18</v>
      </c>
      <c r="K23" s="133">
        <v>3</v>
      </c>
      <c r="L23" s="168" t="b">
        <v>0</v>
      </c>
      <c r="M23" s="168">
        <f t="shared" si="0"/>
        <v>0</v>
      </c>
      <c r="N23" s="36"/>
      <c r="Q23" s="11" t="s">
        <v>45</v>
      </c>
      <c r="R23" s="74">
        <f>R1+2</f>
        <v>2023</v>
      </c>
      <c r="S23" s="93"/>
      <c r="T23" s="11" t="s">
        <v>46</v>
      </c>
      <c r="U23" s="74">
        <f>R1+3</f>
        <v>2024</v>
      </c>
      <c r="V23" s="93"/>
      <c r="W23" s="11" t="s">
        <v>47</v>
      </c>
      <c r="X23" s="74">
        <f>R1+3</f>
        <v>2024</v>
      </c>
      <c r="Y23" s="1"/>
      <c r="AA23" s="127" t="s">
        <v>87</v>
      </c>
      <c r="AB23" s="128">
        <v>4</v>
      </c>
    </row>
    <row r="24" spans="1:28" ht="15.75" x14ac:dyDescent="0.25">
      <c r="A24" s="197"/>
      <c r="B24" s="50" t="s">
        <v>114</v>
      </c>
      <c r="C24" s="200"/>
      <c r="D24" s="104"/>
      <c r="E24" s="142" t="s">
        <v>1</v>
      </c>
      <c r="F24" s="164"/>
      <c r="G24" s="163"/>
      <c r="H24" s="215"/>
      <c r="I24" s="9"/>
      <c r="J24" s="52" t="s">
        <v>19</v>
      </c>
      <c r="K24" s="133">
        <v>1</v>
      </c>
      <c r="L24" s="168" t="b">
        <v>0</v>
      </c>
      <c r="M24" s="168">
        <f t="shared" si="0"/>
        <v>0</v>
      </c>
      <c r="N24" s="36"/>
      <c r="U24" s="69"/>
      <c r="V24" s="96"/>
      <c r="Y24" s="1"/>
      <c r="AA24" s="129" t="s">
        <v>88</v>
      </c>
      <c r="AB24" s="130">
        <v>3</v>
      </c>
    </row>
    <row r="25" spans="1:28" ht="16.5" thickBot="1" x14ac:dyDescent="0.3">
      <c r="A25" s="151">
        <v>10</v>
      </c>
      <c r="B25" s="50" t="s">
        <v>73</v>
      </c>
      <c r="C25" s="81">
        <v>3</v>
      </c>
      <c r="D25" s="82"/>
      <c r="E25" s="110" t="s">
        <v>1</v>
      </c>
      <c r="F25" s="165" t="b">
        <v>0</v>
      </c>
      <c r="G25" s="163">
        <f t="shared" si="2"/>
        <v>0</v>
      </c>
      <c r="H25" s="80"/>
      <c r="I25" s="9"/>
      <c r="J25" s="52" t="s">
        <v>26</v>
      </c>
      <c r="K25" s="133">
        <v>3</v>
      </c>
      <c r="L25" s="168" t="b">
        <v>0</v>
      </c>
      <c r="M25" s="168">
        <f t="shared" si="0"/>
        <v>0</v>
      </c>
      <c r="N25" s="36"/>
      <c r="U25" s="69"/>
      <c r="V25" s="96"/>
      <c r="Y25" s="1"/>
      <c r="AA25" s="129" t="s">
        <v>89</v>
      </c>
      <c r="AB25" s="130">
        <v>3</v>
      </c>
    </row>
    <row r="26" spans="1:28" ht="16.5" thickBot="1" x14ac:dyDescent="0.3">
      <c r="A26" s="43"/>
      <c r="B26" s="152" t="s">
        <v>66</v>
      </c>
      <c r="C26" s="44">
        <f>SUM(C28:C29)</f>
        <v>3</v>
      </c>
      <c r="D26" s="44"/>
      <c r="E26" s="44"/>
      <c r="F26" s="44"/>
      <c r="G26" s="44"/>
      <c r="H26" s="172">
        <f>SUM(G27:G28)</f>
        <v>0</v>
      </c>
      <c r="I26" s="9"/>
      <c r="J26" s="52" t="s">
        <v>11</v>
      </c>
      <c r="K26" s="133">
        <v>3</v>
      </c>
      <c r="L26" s="168" t="b">
        <v>0</v>
      </c>
      <c r="M26" s="168">
        <f t="shared" si="0"/>
        <v>0</v>
      </c>
      <c r="N26" s="36"/>
      <c r="Q26" s="9"/>
      <c r="U26" s="69"/>
      <c r="V26" s="96"/>
      <c r="Y26" s="1"/>
      <c r="AA26" s="129" t="s">
        <v>90</v>
      </c>
      <c r="AB26" s="130">
        <v>3</v>
      </c>
    </row>
    <row r="27" spans="1:28" x14ac:dyDescent="0.25">
      <c r="A27" s="149">
        <v>11</v>
      </c>
      <c r="B27" s="45" t="s">
        <v>115</v>
      </c>
      <c r="C27" s="35" t="s">
        <v>40</v>
      </c>
      <c r="D27" s="35"/>
      <c r="E27" s="121" t="s">
        <v>1</v>
      </c>
      <c r="F27" s="35" t="b">
        <v>0</v>
      </c>
      <c r="G27" s="163">
        <f t="shared" si="2"/>
        <v>0</v>
      </c>
      <c r="H27" s="46"/>
      <c r="I27" s="9"/>
      <c r="J27" s="52" t="s">
        <v>12</v>
      </c>
      <c r="K27" s="133">
        <v>3</v>
      </c>
      <c r="L27" s="168" t="b">
        <v>0</v>
      </c>
      <c r="M27" s="168">
        <f t="shared" si="0"/>
        <v>0</v>
      </c>
      <c r="N27" s="36"/>
      <c r="Q27" s="9"/>
      <c r="U27" s="69"/>
      <c r="V27" s="96"/>
      <c r="Y27" s="1"/>
      <c r="AA27" s="129" t="s">
        <v>10</v>
      </c>
      <c r="AB27" s="130">
        <v>3</v>
      </c>
    </row>
    <row r="28" spans="1:28" ht="15.75" x14ac:dyDescent="0.25">
      <c r="A28" s="197">
        <v>12</v>
      </c>
      <c r="B28" s="106" t="s">
        <v>59</v>
      </c>
      <c r="C28" s="211">
        <v>3</v>
      </c>
      <c r="D28" s="201"/>
      <c r="E28" s="119" t="s">
        <v>1</v>
      </c>
      <c r="F28" s="161" t="b">
        <v>0</v>
      </c>
      <c r="G28" s="155">
        <f t="shared" si="2"/>
        <v>0</v>
      </c>
      <c r="H28" s="53"/>
      <c r="I28" s="9"/>
      <c r="J28" s="52" t="s">
        <v>13</v>
      </c>
      <c r="K28" s="133">
        <v>1</v>
      </c>
      <c r="L28" s="168" t="b">
        <v>0</v>
      </c>
      <c r="M28" s="168">
        <f t="shared" si="0"/>
        <v>0</v>
      </c>
      <c r="N28" s="36"/>
      <c r="Q28" s="9"/>
      <c r="U28" s="69"/>
      <c r="V28" s="96"/>
      <c r="Y28" s="1"/>
      <c r="AA28" s="129" t="s">
        <v>91</v>
      </c>
      <c r="AB28" s="130">
        <v>3</v>
      </c>
    </row>
    <row r="29" spans="1:28" ht="16.5" thickBot="1" x14ac:dyDescent="0.3">
      <c r="A29" s="198"/>
      <c r="B29" s="50" t="s">
        <v>58</v>
      </c>
      <c r="C29" s="211"/>
      <c r="D29" s="200"/>
      <c r="E29" s="118"/>
      <c r="F29" s="162"/>
      <c r="G29" s="162"/>
      <c r="H29" s="54"/>
      <c r="I29" s="9"/>
      <c r="J29" s="52" t="s">
        <v>14</v>
      </c>
      <c r="K29" s="133">
        <v>3</v>
      </c>
      <c r="L29" s="168" t="b">
        <v>0</v>
      </c>
      <c r="M29" s="168">
        <f t="shared" si="0"/>
        <v>0</v>
      </c>
      <c r="N29" s="36"/>
      <c r="Q29" s="9"/>
      <c r="U29" s="69"/>
      <c r="V29" s="96"/>
      <c r="Y29" s="1"/>
      <c r="AA29" s="129" t="s">
        <v>92</v>
      </c>
      <c r="AB29" s="130">
        <v>3</v>
      </c>
    </row>
    <row r="30" spans="1:28" ht="16.5" thickBot="1" x14ac:dyDescent="0.3">
      <c r="B30" s="57" t="s">
        <v>20</v>
      </c>
      <c r="C30" s="58">
        <f>SUM(C31:C40)</f>
        <v>27</v>
      </c>
      <c r="D30" s="59"/>
      <c r="E30" s="59"/>
      <c r="F30" s="59"/>
      <c r="G30" s="59"/>
      <c r="H30" s="60">
        <f>SUM(G31:G40)</f>
        <v>0</v>
      </c>
      <c r="I30" s="9"/>
      <c r="J30" s="52" t="s">
        <v>15</v>
      </c>
      <c r="K30" s="133">
        <v>1</v>
      </c>
      <c r="L30" s="168" t="b">
        <v>0</v>
      </c>
      <c r="M30" s="168">
        <f t="shared" si="0"/>
        <v>0</v>
      </c>
      <c r="N30" s="36"/>
      <c r="Q30" s="9"/>
      <c r="U30" s="69"/>
      <c r="V30" s="96"/>
      <c r="Y30" s="1"/>
      <c r="AA30" s="129" t="s">
        <v>93</v>
      </c>
      <c r="AB30" s="130">
        <v>3</v>
      </c>
    </row>
    <row r="31" spans="1:28" ht="15.75" x14ac:dyDescent="0.25">
      <c r="B31" s="63" t="s">
        <v>36</v>
      </c>
      <c r="C31" s="179">
        <v>4</v>
      </c>
      <c r="D31" s="143"/>
      <c r="E31" s="113"/>
      <c r="F31" s="157" t="b">
        <v>0</v>
      </c>
      <c r="G31" s="157">
        <f t="shared" ref="G31:G40" si="3">SUMIF(F31:F31, "TRUE", C31)</f>
        <v>0</v>
      </c>
      <c r="H31" s="212"/>
      <c r="I31" s="9"/>
      <c r="J31" s="52" t="s">
        <v>23</v>
      </c>
      <c r="K31" s="133">
        <v>3</v>
      </c>
      <c r="L31" s="168" t="b">
        <v>0</v>
      </c>
      <c r="M31" s="168">
        <f t="shared" si="0"/>
        <v>0</v>
      </c>
      <c r="N31" s="36"/>
      <c r="Q31" s="9"/>
      <c r="U31" s="69"/>
      <c r="V31" s="96"/>
      <c r="Y31" s="1"/>
      <c r="AA31" s="129" t="s">
        <v>94</v>
      </c>
      <c r="AB31" s="130">
        <v>3</v>
      </c>
    </row>
    <row r="32" spans="1:28" ht="15.75" x14ac:dyDescent="0.25">
      <c r="B32" s="115" t="s">
        <v>106</v>
      </c>
      <c r="C32" s="180"/>
      <c r="D32" s="116"/>
      <c r="E32" s="117"/>
      <c r="F32" s="62"/>
      <c r="G32" s="62"/>
      <c r="H32" s="213"/>
      <c r="I32" s="9"/>
      <c r="J32" s="52" t="s">
        <v>24</v>
      </c>
      <c r="K32" s="133">
        <v>3</v>
      </c>
      <c r="L32" s="168" t="b">
        <v>0</v>
      </c>
      <c r="M32" s="168">
        <f t="shared" si="0"/>
        <v>0</v>
      </c>
      <c r="N32" s="36"/>
      <c r="Q32" s="77"/>
      <c r="R32" s="78">
        <f>SUM(R24:R31)</f>
        <v>0</v>
      </c>
      <c r="T32" s="77"/>
      <c r="U32" s="78">
        <f>SUM(U24:U31)</f>
        <v>0</v>
      </c>
      <c r="V32" s="96"/>
      <c r="W32" s="77"/>
      <c r="X32" s="78">
        <f>SUM(X24:X31)</f>
        <v>0</v>
      </c>
      <c r="Y32" s="1"/>
      <c r="AA32" s="129" t="s">
        <v>75</v>
      </c>
      <c r="AB32" s="130">
        <v>3</v>
      </c>
    </row>
    <row r="33" spans="2:28" ht="15.75" x14ac:dyDescent="0.25">
      <c r="B33" s="61" t="s">
        <v>33</v>
      </c>
      <c r="C33" s="62">
        <v>4</v>
      </c>
      <c r="D33" s="34"/>
      <c r="E33" s="123"/>
      <c r="F33" s="34" t="b">
        <v>0</v>
      </c>
      <c r="G33" s="34">
        <f t="shared" si="3"/>
        <v>0</v>
      </c>
      <c r="H33" s="46"/>
      <c r="I33" s="9"/>
      <c r="J33" s="43" t="s">
        <v>53</v>
      </c>
      <c r="K33" s="44">
        <v>12</v>
      </c>
      <c r="L33" s="44"/>
      <c r="M33" s="44"/>
      <c r="N33" s="172">
        <f>SUM(M34:M42)</f>
        <v>0</v>
      </c>
      <c r="Q33" s="11" t="s">
        <v>45</v>
      </c>
      <c r="R33" s="74">
        <f>R1+3</f>
        <v>2024</v>
      </c>
      <c r="S33" s="93"/>
      <c r="T33" s="11" t="s">
        <v>46</v>
      </c>
      <c r="U33" s="74">
        <f>R1+4</f>
        <v>2025</v>
      </c>
      <c r="V33" s="93"/>
      <c r="W33" s="11" t="s">
        <v>47</v>
      </c>
      <c r="X33" s="74">
        <f>R1+4</f>
        <v>2025</v>
      </c>
      <c r="Y33" s="1"/>
      <c r="AA33" s="129" t="s">
        <v>76</v>
      </c>
      <c r="AB33" s="130">
        <v>3</v>
      </c>
    </row>
    <row r="34" spans="2:28" ht="15.75" x14ac:dyDescent="0.25">
      <c r="B34" s="33" t="s">
        <v>34</v>
      </c>
      <c r="C34" s="34">
        <v>4</v>
      </c>
      <c r="D34" s="34"/>
      <c r="E34" s="123"/>
      <c r="F34" s="34" t="b">
        <v>0</v>
      </c>
      <c r="G34" s="34">
        <f t="shared" si="3"/>
        <v>0</v>
      </c>
      <c r="H34" s="46"/>
      <c r="I34" s="9"/>
      <c r="J34" s="33" t="s">
        <v>41</v>
      </c>
      <c r="K34" s="123">
        <v>1</v>
      </c>
      <c r="L34" s="34" t="b">
        <v>0</v>
      </c>
      <c r="M34" s="34">
        <f t="shared" si="0"/>
        <v>0</v>
      </c>
      <c r="N34" s="36"/>
      <c r="Q34" s="9"/>
      <c r="U34" s="69"/>
      <c r="V34" s="96"/>
      <c r="Y34" s="1"/>
      <c r="AA34" s="129" t="s">
        <v>77</v>
      </c>
      <c r="AB34" s="130">
        <v>3</v>
      </c>
    </row>
    <row r="35" spans="2:28" ht="15.75" x14ac:dyDescent="0.25">
      <c r="B35" s="33" t="s">
        <v>35</v>
      </c>
      <c r="C35" s="34">
        <v>4</v>
      </c>
      <c r="D35" s="34"/>
      <c r="E35" s="123"/>
      <c r="F35" s="34" t="b">
        <v>0</v>
      </c>
      <c r="G35" s="34">
        <f t="shared" si="3"/>
        <v>0</v>
      </c>
      <c r="H35" s="46"/>
      <c r="I35" s="9"/>
      <c r="J35" s="33" t="s">
        <v>42</v>
      </c>
      <c r="K35" s="123">
        <v>1</v>
      </c>
      <c r="L35" s="34" t="b">
        <v>0</v>
      </c>
      <c r="M35" s="34">
        <f t="shared" si="0"/>
        <v>0</v>
      </c>
      <c r="N35" s="36"/>
      <c r="Q35" s="9"/>
      <c r="U35" s="69"/>
      <c r="V35" s="96"/>
      <c r="Y35" s="1"/>
      <c r="AA35" s="129" t="s">
        <v>78</v>
      </c>
      <c r="AB35" s="130">
        <v>3</v>
      </c>
    </row>
    <row r="36" spans="2:28" x14ac:dyDescent="0.25">
      <c r="B36" s="33" t="s">
        <v>37</v>
      </c>
      <c r="C36" s="34">
        <v>3</v>
      </c>
      <c r="D36" s="34"/>
      <c r="E36" s="123"/>
      <c r="F36" s="34" t="b">
        <v>0</v>
      </c>
      <c r="G36" s="34">
        <f>SUMIF(F36:F36, "TRUE", C36)</f>
        <v>0</v>
      </c>
      <c r="H36" s="46"/>
      <c r="I36" s="9"/>
      <c r="J36" s="140" t="s">
        <v>105</v>
      </c>
      <c r="K36" s="141">
        <v>3</v>
      </c>
      <c r="L36" s="170" t="b">
        <v>0</v>
      </c>
      <c r="M36" s="170">
        <f t="shared" si="0"/>
        <v>0</v>
      </c>
      <c r="N36" s="36"/>
      <c r="Q36" s="9"/>
      <c r="U36" s="69"/>
      <c r="V36" s="96"/>
      <c r="Y36" s="1"/>
      <c r="AA36" s="129" t="s">
        <v>83</v>
      </c>
      <c r="AB36" s="130">
        <v>3</v>
      </c>
    </row>
    <row r="37" spans="2:28" x14ac:dyDescent="0.25">
      <c r="B37" s="63" t="s">
        <v>118</v>
      </c>
      <c r="C37" s="64">
        <v>3</v>
      </c>
      <c r="D37" s="64"/>
      <c r="E37" s="125"/>
      <c r="F37" s="64" t="b">
        <v>0</v>
      </c>
      <c r="G37" s="64">
        <f t="shared" si="3"/>
        <v>0</v>
      </c>
      <c r="H37" s="46"/>
      <c r="I37" s="9"/>
      <c r="J37" s="140" t="s">
        <v>54</v>
      </c>
      <c r="K37" s="141">
        <v>3</v>
      </c>
      <c r="L37" s="170" t="b">
        <v>0</v>
      </c>
      <c r="M37" s="170">
        <f t="shared" si="0"/>
        <v>0</v>
      </c>
      <c r="N37" s="36"/>
      <c r="Q37" s="9"/>
      <c r="U37" s="69"/>
      <c r="V37" s="96"/>
      <c r="Y37" s="1"/>
      <c r="AA37" s="134" t="s">
        <v>81</v>
      </c>
      <c r="AB37" s="135">
        <v>3</v>
      </c>
    </row>
    <row r="38" spans="2:28" x14ac:dyDescent="0.25">
      <c r="B38" s="63" t="s">
        <v>116</v>
      </c>
      <c r="C38" s="64">
        <v>1</v>
      </c>
      <c r="D38" s="64"/>
      <c r="E38" s="125"/>
      <c r="F38" s="64" t="b">
        <v>0</v>
      </c>
      <c r="G38" s="64">
        <f t="shared" si="3"/>
        <v>0</v>
      </c>
      <c r="H38" s="175"/>
      <c r="I38" s="9"/>
      <c r="J38" s="140" t="s">
        <v>107</v>
      </c>
      <c r="K38" s="141">
        <v>3</v>
      </c>
      <c r="L38" s="170" t="b">
        <v>0</v>
      </c>
      <c r="M38" s="170">
        <f t="shared" si="0"/>
        <v>0</v>
      </c>
      <c r="N38" s="36"/>
      <c r="Q38" s="9"/>
      <c r="V38" s="96"/>
      <c r="Y38" s="1"/>
      <c r="AA38" s="129" t="s">
        <v>79</v>
      </c>
      <c r="AB38" s="130">
        <v>3</v>
      </c>
    </row>
    <row r="39" spans="2:28" x14ac:dyDescent="0.25">
      <c r="B39" s="63" t="s">
        <v>117</v>
      </c>
      <c r="C39" s="64">
        <v>3</v>
      </c>
      <c r="D39" s="64"/>
      <c r="E39" s="125"/>
      <c r="F39" s="64" t="b">
        <v>0</v>
      </c>
      <c r="G39" s="64">
        <f t="shared" ref="G39" si="4">SUMIF(F39:F39, "TRUE", C39)</f>
        <v>0</v>
      </c>
      <c r="H39" s="175"/>
      <c r="I39" s="9"/>
      <c r="J39" s="140" t="s">
        <v>55</v>
      </c>
      <c r="K39" s="141">
        <v>3</v>
      </c>
      <c r="L39" s="170" t="b">
        <v>0</v>
      </c>
      <c r="M39" s="170">
        <f t="shared" si="0"/>
        <v>0</v>
      </c>
      <c r="N39" s="36"/>
      <c r="Q39" s="9"/>
      <c r="U39" s="69"/>
      <c r="V39" s="96"/>
      <c r="Y39" s="1"/>
      <c r="AA39" s="129" t="s">
        <v>79</v>
      </c>
      <c r="AB39" s="130">
        <v>3</v>
      </c>
    </row>
    <row r="40" spans="2:28" ht="15.75" thickBot="1" x14ac:dyDescent="0.3">
      <c r="B40" s="47" t="s">
        <v>123</v>
      </c>
      <c r="C40" s="48">
        <v>1</v>
      </c>
      <c r="D40" s="48"/>
      <c r="E40" s="112"/>
      <c r="F40" s="48" t="b">
        <v>0</v>
      </c>
      <c r="G40" s="48">
        <f t="shared" si="3"/>
        <v>0</v>
      </c>
      <c r="H40" s="56"/>
      <c r="I40" s="9"/>
      <c r="J40" s="140" t="s">
        <v>119</v>
      </c>
      <c r="K40" s="176">
        <v>1</v>
      </c>
      <c r="L40" s="171" t="b">
        <v>0</v>
      </c>
      <c r="M40" s="171">
        <f t="shared" si="0"/>
        <v>0</v>
      </c>
      <c r="N40" s="36"/>
      <c r="Q40" s="9"/>
      <c r="U40" s="69"/>
      <c r="V40" s="96"/>
      <c r="Y40" s="1"/>
      <c r="AA40" s="129" t="s">
        <v>79</v>
      </c>
      <c r="AB40" s="130">
        <v>3</v>
      </c>
    </row>
    <row r="41" spans="2:28" ht="15.75" thickBot="1" x14ac:dyDescent="0.3">
      <c r="B41" s="12"/>
      <c r="C41" s="40"/>
      <c r="D41" s="40"/>
      <c r="E41" s="40"/>
      <c r="F41" s="40"/>
      <c r="G41" s="40"/>
      <c r="H41" s="40"/>
      <c r="I41" s="9"/>
      <c r="J41" s="140" t="s">
        <v>25</v>
      </c>
      <c r="K41" s="141">
        <v>3</v>
      </c>
      <c r="L41" s="170" t="b">
        <v>0</v>
      </c>
      <c r="M41" s="170">
        <f t="shared" si="0"/>
        <v>0</v>
      </c>
      <c r="N41" s="36"/>
      <c r="Q41" s="9"/>
      <c r="U41" s="69"/>
      <c r="V41" s="96"/>
      <c r="Y41" s="1"/>
      <c r="AA41" s="129" t="s">
        <v>79</v>
      </c>
      <c r="AB41" s="130">
        <v>3</v>
      </c>
    </row>
    <row r="42" spans="2:28" ht="15.75" thickBot="1" x14ac:dyDescent="0.3">
      <c r="B42" s="65" t="s">
        <v>21</v>
      </c>
      <c r="C42" s="66">
        <f>C8+C30</f>
        <v>54</v>
      </c>
      <c r="D42" s="66"/>
      <c r="E42" s="66"/>
      <c r="F42" s="66"/>
      <c r="G42" s="66"/>
      <c r="H42" s="67">
        <f>SUM(H30,H8)</f>
        <v>0</v>
      </c>
      <c r="I42" s="9"/>
      <c r="J42" s="140" t="s">
        <v>108</v>
      </c>
      <c r="K42" s="141">
        <v>2</v>
      </c>
      <c r="L42" s="170" t="b">
        <v>0</v>
      </c>
      <c r="M42" s="170">
        <f t="shared" si="0"/>
        <v>0</v>
      </c>
      <c r="N42" s="36"/>
      <c r="Q42" s="77"/>
      <c r="R42" s="78">
        <f>SUM(R34:R41)</f>
        <v>0</v>
      </c>
      <c r="T42" s="77"/>
      <c r="U42" s="78">
        <f>SUM(U34:U41)</f>
        <v>0</v>
      </c>
      <c r="V42" s="96"/>
      <c r="W42" s="77"/>
      <c r="X42" s="78">
        <f>SUM(X34:X41)</f>
        <v>0</v>
      </c>
      <c r="Y42" s="1"/>
      <c r="AA42" s="144" t="s">
        <v>95</v>
      </c>
      <c r="AB42" s="145" t="s">
        <v>80</v>
      </c>
    </row>
    <row r="43" spans="2:28" ht="15.75" thickBot="1" x14ac:dyDescent="0.3">
      <c r="B43" s="205" t="s">
        <v>85</v>
      </c>
      <c r="C43" s="206"/>
      <c r="D43" s="206"/>
      <c r="E43" s="206"/>
      <c r="F43" s="206"/>
      <c r="G43" s="206"/>
      <c r="H43" s="207"/>
      <c r="I43" s="9"/>
      <c r="J43" s="65" t="s">
        <v>22</v>
      </c>
      <c r="K43" s="65">
        <f>K5+K10+K16+K33</f>
        <v>74</v>
      </c>
      <c r="L43" s="65"/>
      <c r="M43" s="65"/>
      <c r="N43" s="68">
        <f>SUM(N33,N16,N10,N5)</f>
        <v>0</v>
      </c>
      <c r="Q43" s="11" t="s">
        <v>45</v>
      </c>
      <c r="R43" s="74">
        <f>R1+4</f>
        <v>2025</v>
      </c>
      <c r="S43" s="93"/>
      <c r="T43" s="11" t="s">
        <v>46</v>
      </c>
      <c r="U43" s="74">
        <f>R1+5</f>
        <v>2026</v>
      </c>
      <c r="V43" s="93"/>
      <c r="W43" s="11" t="s">
        <v>47</v>
      </c>
      <c r="X43" s="74">
        <f>R1+5</f>
        <v>2026</v>
      </c>
      <c r="Y43" s="1"/>
      <c r="AA43" s="146" t="s">
        <v>96</v>
      </c>
      <c r="AB43" s="147">
        <v>3</v>
      </c>
    </row>
    <row r="44" spans="2:28" ht="15.75" thickBot="1" x14ac:dyDescent="0.3">
      <c r="B44" s="208" t="s">
        <v>43</v>
      </c>
      <c r="C44" s="209"/>
      <c r="D44" s="209"/>
      <c r="E44" s="209"/>
      <c r="F44" s="209"/>
      <c r="G44" s="209"/>
      <c r="H44" s="210"/>
      <c r="I44" s="9"/>
      <c r="J44" s="185" t="s">
        <v>29</v>
      </c>
      <c r="K44" s="186"/>
      <c r="L44" s="186"/>
      <c r="M44" s="186"/>
      <c r="N44" s="187"/>
      <c r="Q44" s="9"/>
      <c r="U44" s="69"/>
      <c r="V44" s="96"/>
      <c r="Y44" s="1"/>
      <c r="AA44" s="146" t="s">
        <v>97</v>
      </c>
      <c r="AB44" s="147">
        <v>3</v>
      </c>
    </row>
    <row r="45" spans="2:28" ht="15.75" thickBot="1" x14ac:dyDescent="0.3">
      <c r="B45" s="139" t="s">
        <v>120</v>
      </c>
      <c r="C45" s="38"/>
      <c r="D45" s="38"/>
      <c r="E45" s="38"/>
      <c r="F45" s="38"/>
      <c r="G45" s="38"/>
      <c r="H45" s="39"/>
      <c r="I45" s="9"/>
      <c r="J45" s="188" t="s">
        <v>28</v>
      </c>
      <c r="K45" s="189"/>
      <c r="L45" s="189"/>
      <c r="M45" s="189"/>
      <c r="N45" s="190"/>
      <c r="Q45" s="9"/>
      <c r="U45" s="69"/>
      <c r="V45" s="96"/>
      <c r="Y45" s="1"/>
      <c r="AA45" s="146" t="s">
        <v>98</v>
      </c>
      <c r="AB45" s="147">
        <v>3</v>
      </c>
    </row>
    <row r="46" spans="2:28" ht="15.75" thickBot="1" x14ac:dyDescent="0.3">
      <c r="B46" s="8"/>
      <c r="C46" s="24"/>
      <c r="D46" s="24"/>
      <c r="E46" s="24"/>
      <c r="F46" s="24"/>
      <c r="G46" s="24"/>
      <c r="H46" s="24"/>
      <c r="I46" s="9"/>
      <c r="J46" s="191" t="s">
        <v>27</v>
      </c>
      <c r="K46" s="192"/>
      <c r="L46" s="192"/>
      <c r="M46" s="192"/>
      <c r="N46" s="193"/>
      <c r="Q46" s="9"/>
      <c r="U46" s="69"/>
      <c r="V46" s="96"/>
      <c r="Y46" s="1"/>
      <c r="AA46" s="146" t="s">
        <v>99</v>
      </c>
      <c r="AB46" s="147">
        <v>3</v>
      </c>
    </row>
    <row r="47" spans="2:28" x14ac:dyDescent="0.25">
      <c r="B47" s="8"/>
      <c r="C47" s="24"/>
      <c r="D47" s="24"/>
      <c r="E47" s="24"/>
      <c r="F47" s="24"/>
      <c r="G47" s="24"/>
      <c r="H47" s="24"/>
      <c r="I47" s="9"/>
      <c r="N47" s="10"/>
      <c r="Q47" s="9"/>
      <c r="U47" s="69"/>
      <c r="V47" s="96"/>
      <c r="Y47" s="1"/>
      <c r="AA47" s="146" t="s">
        <v>100</v>
      </c>
      <c r="AB47" s="147">
        <v>3</v>
      </c>
    </row>
    <row r="48" spans="2:28" x14ac:dyDescent="0.25">
      <c r="B48" s="8"/>
      <c r="C48" s="24"/>
      <c r="D48" s="24"/>
      <c r="E48" s="24"/>
      <c r="F48" s="24"/>
      <c r="G48" s="24"/>
      <c r="H48" s="24"/>
      <c r="I48" s="9"/>
      <c r="N48" s="10"/>
      <c r="Q48" s="9"/>
      <c r="U48" s="69"/>
      <c r="V48" s="96"/>
      <c r="Y48" s="1"/>
      <c r="AA48" s="146" t="s">
        <v>101</v>
      </c>
      <c r="AB48" s="147">
        <v>3</v>
      </c>
    </row>
    <row r="49" spans="2:25" x14ac:dyDescent="0.25">
      <c r="B49" s="8"/>
      <c r="C49" s="24"/>
      <c r="D49" s="24"/>
      <c r="E49" s="24"/>
      <c r="F49" s="24"/>
      <c r="G49" s="24"/>
      <c r="H49" s="24"/>
      <c r="I49" s="9"/>
      <c r="K49" s="24"/>
      <c r="L49" s="24"/>
      <c r="M49" s="24"/>
      <c r="N49" s="10"/>
      <c r="Q49" s="9"/>
      <c r="U49" s="69"/>
      <c r="V49" s="96"/>
      <c r="Y49" s="1"/>
    </row>
    <row r="50" spans="2:25" x14ac:dyDescent="0.25">
      <c r="B50" s="8"/>
      <c r="C50" s="24"/>
      <c r="D50" s="24"/>
      <c r="E50" s="24"/>
      <c r="F50" s="24"/>
      <c r="G50" s="24"/>
      <c r="H50" s="24"/>
      <c r="I50" s="9"/>
      <c r="K50" s="24"/>
      <c r="L50" s="24"/>
      <c r="M50" s="24"/>
      <c r="N50" s="10"/>
      <c r="Q50" s="9"/>
      <c r="U50" s="69"/>
      <c r="V50" s="96"/>
      <c r="Y50" s="1"/>
    </row>
    <row r="51" spans="2:25" x14ac:dyDescent="0.25">
      <c r="B51" s="8"/>
      <c r="C51" s="24"/>
      <c r="D51" s="24"/>
      <c r="E51" s="24"/>
      <c r="F51" s="24"/>
      <c r="G51" s="24"/>
      <c r="H51" s="24"/>
      <c r="I51" s="9"/>
      <c r="K51" s="24"/>
      <c r="L51" s="24"/>
      <c r="M51" s="24"/>
      <c r="N51" s="10"/>
      <c r="Q51" s="9"/>
      <c r="U51" s="69"/>
      <c r="V51" s="96"/>
      <c r="Y51" s="1"/>
    </row>
    <row r="52" spans="2:25" x14ac:dyDescent="0.25">
      <c r="B52" s="8"/>
      <c r="C52" s="24"/>
      <c r="D52" s="24"/>
      <c r="E52" s="24"/>
      <c r="F52" s="24"/>
      <c r="G52" s="24"/>
      <c r="H52" s="24"/>
      <c r="I52" s="9"/>
      <c r="K52" s="24"/>
      <c r="L52" s="24"/>
      <c r="M52" s="24"/>
      <c r="N52" s="10"/>
      <c r="Q52" s="77"/>
      <c r="R52" s="78">
        <f>SUM(R44:R51)</f>
        <v>0</v>
      </c>
      <c r="T52" s="77"/>
      <c r="U52" s="78">
        <f>SUM(U44:U51)</f>
        <v>0</v>
      </c>
      <c r="V52" s="96"/>
      <c r="W52" s="77"/>
      <c r="X52" s="78">
        <f>SUM(X44:X51)</f>
        <v>0</v>
      </c>
      <c r="Y52" s="1"/>
    </row>
    <row r="53" spans="2:25" x14ac:dyDescent="0.25">
      <c r="B53" s="8"/>
      <c r="C53" s="24"/>
      <c r="D53" s="24"/>
      <c r="E53" s="24"/>
      <c r="F53" s="24"/>
      <c r="G53" s="24"/>
      <c r="H53" s="24"/>
      <c r="I53" s="9"/>
      <c r="K53" s="24"/>
      <c r="L53" s="24"/>
      <c r="M53" s="24"/>
      <c r="N53" s="10"/>
      <c r="Q53" s="11" t="s">
        <v>45</v>
      </c>
      <c r="R53" s="74">
        <f>R1+5</f>
        <v>2026</v>
      </c>
      <c r="S53" s="93"/>
      <c r="T53" s="11" t="s">
        <v>46</v>
      </c>
      <c r="U53" s="74">
        <f>R1+6</f>
        <v>2027</v>
      </c>
      <c r="V53" s="93"/>
      <c r="W53" s="11" t="s">
        <v>47</v>
      </c>
      <c r="X53" s="74">
        <f>R1+6</f>
        <v>2027</v>
      </c>
      <c r="Y53" s="1"/>
    </row>
    <row r="54" spans="2:25" x14ac:dyDescent="0.25">
      <c r="B54" s="8"/>
      <c r="C54" s="24"/>
      <c r="D54" s="24"/>
      <c r="E54" s="24"/>
      <c r="F54" s="24"/>
      <c r="G54" s="24"/>
      <c r="H54" s="24"/>
      <c r="I54" s="9"/>
      <c r="J54" s="9"/>
      <c r="K54" s="24"/>
      <c r="L54" s="24"/>
      <c r="M54" s="24"/>
      <c r="N54" s="10"/>
      <c r="Q54" s="9"/>
      <c r="U54" s="69"/>
      <c r="V54" s="96"/>
      <c r="Y54" s="1"/>
    </row>
    <row r="55" spans="2:25" x14ac:dyDescent="0.25">
      <c r="B55" s="8"/>
      <c r="C55" s="24"/>
      <c r="D55" s="24"/>
      <c r="E55" s="24"/>
      <c r="F55" s="24"/>
      <c r="G55" s="24"/>
      <c r="H55" s="24"/>
      <c r="I55" s="9"/>
      <c r="J55" s="69"/>
      <c r="K55" s="24"/>
      <c r="L55" s="24"/>
      <c r="M55" s="24"/>
      <c r="N55" s="10"/>
      <c r="Q55" s="9"/>
      <c r="U55" s="69"/>
      <c r="V55" s="96"/>
      <c r="Y55" s="1"/>
    </row>
    <row r="56" spans="2:25" x14ac:dyDescent="0.25">
      <c r="B56" s="8"/>
      <c r="C56" s="24"/>
      <c r="D56" s="24"/>
      <c r="E56" s="24"/>
      <c r="F56" s="24"/>
      <c r="G56" s="24"/>
      <c r="H56" s="24"/>
      <c r="I56" s="9"/>
      <c r="J56" s="69"/>
      <c r="K56" s="24"/>
      <c r="L56" s="24"/>
      <c r="M56" s="24"/>
      <c r="N56" s="10"/>
      <c r="Q56" s="9"/>
      <c r="U56" s="69"/>
      <c r="V56" s="96"/>
      <c r="Y56" s="1"/>
    </row>
    <row r="57" spans="2:25" x14ac:dyDescent="0.25">
      <c r="B57" s="8"/>
      <c r="C57" s="24"/>
      <c r="D57" s="24"/>
      <c r="E57" s="24"/>
      <c r="F57" s="24"/>
      <c r="G57" s="24"/>
      <c r="H57" s="24"/>
      <c r="I57" s="9"/>
      <c r="K57" s="24"/>
      <c r="L57" s="24"/>
      <c r="M57" s="24"/>
      <c r="N57" s="10"/>
      <c r="Q57" s="9"/>
      <c r="U57" s="69"/>
      <c r="V57" s="96"/>
      <c r="Y57" s="1"/>
    </row>
    <row r="58" spans="2:25" x14ac:dyDescent="0.25">
      <c r="B58" s="8"/>
      <c r="I58" s="9"/>
      <c r="J58" s="70"/>
      <c r="K58" s="24"/>
      <c r="L58" s="24"/>
      <c r="M58" s="24"/>
      <c r="N58" s="10"/>
      <c r="Q58" s="9"/>
      <c r="Y58" s="1"/>
    </row>
    <row r="59" spans="2:25" x14ac:dyDescent="0.25">
      <c r="B59" s="8"/>
      <c r="I59" s="9"/>
      <c r="N59" s="10"/>
      <c r="Q59" s="9"/>
      <c r="Y59" s="1"/>
    </row>
    <row r="60" spans="2:25" x14ac:dyDescent="0.25">
      <c r="B60" s="8"/>
      <c r="N60" s="10"/>
      <c r="Q60" s="9"/>
      <c r="Y60" s="1"/>
    </row>
    <row r="61" spans="2:25" ht="15.75" thickBot="1" x14ac:dyDescent="0.3">
      <c r="B61" s="12"/>
      <c r="C61" s="40"/>
      <c r="D61" s="40"/>
      <c r="E61" s="40"/>
      <c r="F61" s="40"/>
      <c r="G61" s="40"/>
      <c r="H61" s="40"/>
      <c r="I61" s="13"/>
      <c r="J61" s="13"/>
      <c r="K61" s="40"/>
      <c r="L61" s="40"/>
      <c r="M61" s="40"/>
      <c r="N61" s="14"/>
      <c r="Q61" s="9"/>
      <c r="Y61" s="1"/>
    </row>
    <row r="62" spans="2:25" ht="15.75" thickBot="1" x14ac:dyDescent="0.3">
      <c r="Q62" s="76"/>
      <c r="R62" s="79">
        <f>SUM(R54:R61)</f>
        <v>0</v>
      </c>
      <c r="S62" s="94"/>
      <c r="T62" s="76"/>
      <c r="U62" s="79">
        <f>SUM(U54:U61)</f>
        <v>0</v>
      </c>
      <c r="V62" s="97"/>
      <c r="W62" s="76"/>
      <c r="X62" s="79">
        <f>SUM(X54:X61)</f>
        <v>0</v>
      </c>
      <c r="Y62" s="75"/>
    </row>
  </sheetData>
  <mergeCells count="27">
    <mergeCell ref="D1:D7"/>
    <mergeCell ref="C31:C32"/>
    <mergeCell ref="H31:H32"/>
    <mergeCell ref="C15:C16"/>
    <mergeCell ref="H15:H16"/>
    <mergeCell ref="H23:H24"/>
    <mergeCell ref="J45:N45"/>
    <mergeCell ref="J46:N46"/>
    <mergeCell ref="A4:A9"/>
    <mergeCell ref="A15:A16"/>
    <mergeCell ref="A12:A13"/>
    <mergeCell ref="D15:D16"/>
    <mergeCell ref="D28:D29"/>
    <mergeCell ref="A28:A29"/>
    <mergeCell ref="A23:A24"/>
    <mergeCell ref="C23:C24"/>
    <mergeCell ref="E1:E7"/>
    <mergeCell ref="B43:H43"/>
    <mergeCell ref="B44:H44"/>
    <mergeCell ref="C28:C29"/>
    <mergeCell ref="C12:C13"/>
    <mergeCell ref="H12:H13"/>
    <mergeCell ref="K6:K7"/>
    <mergeCell ref="M6:M7"/>
    <mergeCell ref="N6:N7"/>
    <mergeCell ref="L6:L7"/>
    <mergeCell ref="J44:N44"/>
  </mergeCells>
  <printOptions horizontalCentered="1" verticalCentered="1"/>
  <pageMargins left="0.45" right="0.45" top="0.5" bottom="0.5" header="0" footer="0"/>
  <pageSetup scale="79" orientation="portrait" horizontalDpi="1200" verticalDpi="1200" r:id="rId1"/>
  <headerFooter>
    <oddHeader>&amp;C&amp;"-,Bold"&amp;14 2019-2020 PHOTONICS SCIENCE &amp; ENGINEERING DEGREE REQUIREMENT CHECKLIST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7</xdr:col>
                    <xdr:colOff>47625</xdr:colOff>
                    <xdr:row>10</xdr:row>
                    <xdr:rowOff>0</xdr:rowOff>
                  </from>
                  <to>
                    <xdr:col>9</xdr:col>
                    <xdr:colOff>0</xdr:colOff>
                    <xdr:row>11</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7</xdr:col>
                    <xdr:colOff>47625</xdr:colOff>
                    <xdr:row>11</xdr:row>
                    <xdr:rowOff>76200</xdr:rowOff>
                  </from>
                  <to>
                    <xdr:col>9</xdr:col>
                    <xdr:colOff>0</xdr:colOff>
                    <xdr:row>12</xdr:row>
                    <xdr:rowOff>104775</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7</xdr:col>
                    <xdr:colOff>47625</xdr:colOff>
                    <xdr:row>14</xdr:row>
                    <xdr:rowOff>85725</xdr:rowOff>
                  </from>
                  <to>
                    <xdr:col>9</xdr:col>
                    <xdr:colOff>0</xdr:colOff>
                    <xdr:row>15</xdr:row>
                    <xdr:rowOff>114300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7</xdr:col>
                    <xdr:colOff>47625</xdr:colOff>
                    <xdr:row>16</xdr:row>
                    <xdr:rowOff>0</xdr:rowOff>
                  </from>
                  <to>
                    <xdr:col>9</xdr:col>
                    <xdr:colOff>0</xdr:colOff>
                    <xdr:row>17</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7</xdr:col>
                    <xdr:colOff>47625</xdr:colOff>
                    <xdr:row>22</xdr:row>
                    <xdr:rowOff>104775</xdr:rowOff>
                  </from>
                  <to>
                    <xdr:col>9</xdr:col>
                    <xdr:colOff>0</xdr:colOff>
                    <xdr:row>23</xdr:row>
                    <xdr:rowOff>123825</xdr:rowOff>
                  </to>
                </anchor>
              </controlPr>
            </control>
          </mc:Choice>
        </mc:AlternateContent>
        <mc:AlternateContent xmlns:mc="http://schemas.openxmlformats.org/markup-compatibility/2006">
          <mc:Choice Requires="x14">
            <control shapeId="1034" r:id="rId9" name="Check Box 10">
              <controlPr defaultSize="0" autoFill="0" autoLine="0" autoPict="0" altText="">
                <anchor moveWithCells="1">
                  <from>
                    <xdr:col>7</xdr:col>
                    <xdr:colOff>47625</xdr:colOff>
                    <xdr:row>24</xdr:row>
                    <xdr:rowOff>0</xdr:rowOff>
                  </from>
                  <to>
                    <xdr:col>9</xdr:col>
                    <xdr:colOff>0</xdr:colOff>
                    <xdr:row>25</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ltText="">
                <anchor moveWithCells="1">
                  <from>
                    <xdr:col>7</xdr:col>
                    <xdr:colOff>47625</xdr:colOff>
                    <xdr:row>27</xdr:row>
                    <xdr:rowOff>85725</xdr:rowOff>
                  </from>
                  <to>
                    <xdr:col>9</xdr:col>
                    <xdr:colOff>0</xdr:colOff>
                    <xdr:row>28</xdr:row>
                    <xdr:rowOff>104775</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7</xdr:col>
                    <xdr:colOff>47625</xdr:colOff>
                    <xdr:row>26</xdr:row>
                    <xdr:rowOff>0</xdr:rowOff>
                  </from>
                  <to>
                    <xdr:col>9</xdr:col>
                    <xdr:colOff>0</xdr:colOff>
                    <xdr:row>27</xdr:row>
                    <xdr:rowOff>28575</xdr:rowOff>
                  </to>
                </anchor>
              </controlPr>
            </control>
          </mc:Choice>
        </mc:AlternateContent>
        <mc:AlternateContent xmlns:mc="http://schemas.openxmlformats.org/markup-compatibility/2006">
          <mc:Choice Requires="x14">
            <control shapeId="1039" r:id="rId12" name="Check Box 15">
              <controlPr defaultSize="0" autoFill="0" autoLine="0" autoPict="0" altText="">
                <anchor moveWithCells="1">
                  <from>
                    <xdr:col>7</xdr:col>
                    <xdr:colOff>47625</xdr:colOff>
                    <xdr:row>19</xdr:row>
                    <xdr:rowOff>0</xdr:rowOff>
                  </from>
                  <to>
                    <xdr:col>9</xdr:col>
                    <xdr:colOff>0</xdr:colOff>
                    <xdr:row>20</xdr:row>
                    <xdr:rowOff>28575</xdr:rowOff>
                  </to>
                </anchor>
              </controlPr>
            </control>
          </mc:Choice>
        </mc:AlternateContent>
        <mc:AlternateContent xmlns:mc="http://schemas.openxmlformats.org/markup-compatibility/2006">
          <mc:Choice Requires="x14">
            <control shapeId="1040" r:id="rId13" name="Check Box 16">
              <controlPr defaultSize="0" autoFill="0" autoLine="0" autoPict="0" altText="">
                <anchor moveWithCells="1">
                  <from>
                    <xdr:col>7</xdr:col>
                    <xdr:colOff>47625</xdr:colOff>
                    <xdr:row>20</xdr:row>
                    <xdr:rowOff>0</xdr:rowOff>
                  </from>
                  <to>
                    <xdr:col>9</xdr:col>
                    <xdr:colOff>0</xdr:colOff>
                    <xdr:row>21</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ltText="">
                <anchor moveWithCells="1">
                  <from>
                    <xdr:col>7</xdr:col>
                    <xdr:colOff>47625</xdr:colOff>
                    <xdr:row>32</xdr:row>
                    <xdr:rowOff>0</xdr:rowOff>
                  </from>
                  <to>
                    <xdr:col>9</xdr:col>
                    <xdr:colOff>0</xdr:colOff>
                    <xdr:row>33</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ltText="">
                <anchor moveWithCells="1">
                  <from>
                    <xdr:col>7</xdr:col>
                    <xdr:colOff>47625</xdr:colOff>
                    <xdr:row>33</xdr:row>
                    <xdr:rowOff>0</xdr:rowOff>
                  </from>
                  <to>
                    <xdr:col>9</xdr:col>
                    <xdr:colOff>0</xdr:colOff>
                    <xdr:row>34</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ltText="">
                <anchor moveWithCells="1">
                  <from>
                    <xdr:col>7</xdr:col>
                    <xdr:colOff>47625</xdr:colOff>
                    <xdr:row>34</xdr:row>
                    <xdr:rowOff>0</xdr:rowOff>
                  </from>
                  <to>
                    <xdr:col>9</xdr:col>
                    <xdr:colOff>0</xdr:colOff>
                    <xdr:row>35</xdr:row>
                    <xdr:rowOff>19050</xdr:rowOff>
                  </to>
                </anchor>
              </controlPr>
            </control>
          </mc:Choice>
        </mc:AlternateContent>
        <mc:AlternateContent xmlns:mc="http://schemas.openxmlformats.org/markup-compatibility/2006">
          <mc:Choice Requires="x14">
            <control shapeId="1045" r:id="rId17" name="Check Box 21">
              <controlPr defaultSize="0" autoFill="0" autoLine="0" autoPict="0" altText="">
                <anchor moveWithCells="1">
                  <from>
                    <xdr:col>7</xdr:col>
                    <xdr:colOff>47625</xdr:colOff>
                    <xdr:row>35</xdr:row>
                    <xdr:rowOff>0</xdr:rowOff>
                  </from>
                  <to>
                    <xdr:col>9</xdr:col>
                    <xdr:colOff>0</xdr:colOff>
                    <xdr:row>36</xdr:row>
                    <xdr:rowOff>28575</xdr:rowOff>
                  </to>
                </anchor>
              </controlPr>
            </control>
          </mc:Choice>
        </mc:AlternateContent>
        <mc:AlternateContent xmlns:mc="http://schemas.openxmlformats.org/markup-compatibility/2006">
          <mc:Choice Requires="x14">
            <control shapeId="1046" r:id="rId18" name="Check Box 22">
              <controlPr defaultSize="0" autoFill="0" autoLine="0" autoPict="0" altText="">
                <anchor moveWithCells="1">
                  <from>
                    <xdr:col>7</xdr:col>
                    <xdr:colOff>47625</xdr:colOff>
                    <xdr:row>36</xdr:row>
                    <xdr:rowOff>0</xdr:rowOff>
                  </from>
                  <to>
                    <xdr:col>9</xdr:col>
                    <xdr:colOff>0</xdr:colOff>
                    <xdr:row>37</xdr:row>
                    <xdr:rowOff>28575</xdr:rowOff>
                  </to>
                </anchor>
              </controlPr>
            </control>
          </mc:Choice>
        </mc:AlternateContent>
        <mc:AlternateContent xmlns:mc="http://schemas.openxmlformats.org/markup-compatibility/2006">
          <mc:Choice Requires="x14">
            <control shapeId="1047" r:id="rId19" name="Check Box 23">
              <controlPr defaultSize="0" autoFill="0" autoLine="0" autoPict="0" altText="">
                <anchor moveWithCells="1">
                  <from>
                    <xdr:col>7</xdr:col>
                    <xdr:colOff>47625</xdr:colOff>
                    <xdr:row>36</xdr:row>
                    <xdr:rowOff>0</xdr:rowOff>
                  </from>
                  <to>
                    <xdr:col>9</xdr:col>
                    <xdr:colOff>0</xdr:colOff>
                    <xdr:row>37</xdr:row>
                    <xdr:rowOff>28575</xdr:rowOff>
                  </to>
                </anchor>
              </controlPr>
            </control>
          </mc:Choice>
        </mc:AlternateContent>
        <mc:AlternateContent xmlns:mc="http://schemas.openxmlformats.org/markup-compatibility/2006">
          <mc:Choice Requires="x14">
            <control shapeId="1048" r:id="rId20" name="Check Box 24">
              <controlPr defaultSize="0" autoFill="0" autoLine="0" autoPict="0" altText="">
                <anchor moveWithCells="1">
                  <from>
                    <xdr:col>7</xdr:col>
                    <xdr:colOff>47625</xdr:colOff>
                    <xdr:row>39</xdr:row>
                    <xdr:rowOff>0</xdr:rowOff>
                  </from>
                  <to>
                    <xdr:col>9</xdr:col>
                    <xdr:colOff>0</xdr:colOff>
                    <xdr:row>40</xdr:row>
                    <xdr:rowOff>19050</xdr:rowOff>
                  </to>
                </anchor>
              </controlPr>
            </control>
          </mc:Choice>
        </mc:AlternateContent>
        <mc:AlternateContent xmlns:mc="http://schemas.openxmlformats.org/markup-compatibility/2006">
          <mc:Choice Requires="x14">
            <control shapeId="1054" r:id="rId21" name="Check Box 30">
              <controlPr defaultSize="0" autoFill="0" autoLine="0" autoPict="0" altText="">
                <anchor moveWithCells="1">
                  <from>
                    <xdr:col>13</xdr:col>
                    <xdr:colOff>38100</xdr:colOff>
                    <xdr:row>40</xdr:row>
                    <xdr:rowOff>0</xdr:rowOff>
                  </from>
                  <to>
                    <xdr:col>14</xdr:col>
                    <xdr:colOff>57150</xdr:colOff>
                    <xdr:row>41</xdr:row>
                    <xdr:rowOff>19050</xdr:rowOff>
                  </to>
                </anchor>
              </controlPr>
            </control>
          </mc:Choice>
        </mc:AlternateContent>
        <mc:AlternateContent xmlns:mc="http://schemas.openxmlformats.org/markup-compatibility/2006">
          <mc:Choice Requires="x14">
            <control shapeId="1055" r:id="rId22" name="Check Box 31">
              <controlPr defaultSize="0" autoFill="0" autoLine="0" autoPict="0" altText="">
                <anchor moveWithCells="1">
                  <from>
                    <xdr:col>13</xdr:col>
                    <xdr:colOff>38100</xdr:colOff>
                    <xdr:row>39</xdr:row>
                    <xdr:rowOff>0</xdr:rowOff>
                  </from>
                  <to>
                    <xdr:col>14</xdr:col>
                    <xdr:colOff>57150</xdr:colOff>
                    <xdr:row>40</xdr:row>
                    <xdr:rowOff>19050</xdr:rowOff>
                  </to>
                </anchor>
              </controlPr>
            </control>
          </mc:Choice>
        </mc:AlternateContent>
        <mc:AlternateContent xmlns:mc="http://schemas.openxmlformats.org/markup-compatibility/2006">
          <mc:Choice Requires="x14">
            <control shapeId="1056" r:id="rId23" name="Check Box 32">
              <controlPr defaultSize="0" autoFill="0" autoLine="0" autoPict="0" altText="">
                <anchor moveWithCells="1">
                  <from>
                    <xdr:col>13</xdr:col>
                    <xdr:colOff>38100</xdr:colOff>
                    <xdr:row>38</xdr:row>
                    <xdr:rowOff>0</xdr:rowOff>
                  </from>
                  <to>
                    <xdr:col>14</xdr:col>
                    <xdr:colOff>57150</xdr:colOff>
                    <xdr:row>39</xdr:row>
                    <xdr:rowOff>28575</xdr:rowOff>
                  </to>
                </anchor>
              </controlPr>
            </control>
          </mc:Choice>
        </mc:AlternateContent>
        <mc:AlternateContent xmlns:mc="http://schemas.openxmlformats.org/markup-compatibility/2006">
          <mc:Choice Requires="x14">
            <control shapeId="1057" r:id="rId24" name="Check Box 33">
              <controlPr defaultSize="0" autoFill="0" autoLine="0" autoPict="0" altText="">
                <anchor moveWithCells="1">
                  <from>
                    <xdr:col>13</xdr:col>
                    <xdr:colOff>38100</xdr:colOff>
                    <xdr:row>37</xdr:row>
                    <xdr:rowOff>0</xdr:rowOff>
                  </from>
                  <to>
                    <xdr:col>14</xdr:col>
                    <xdr:colOff>57150</xdr:colOff>
                    <xdr:row>38</xdr:row>
                    <xdr:rowOff>28575</xdr:rowOff>
                  </to>
                </anchor>
              </controlPr>
            </control>
          </mc:Choice>
        </mc:AlternateContent>
        <mc:AlternateContent xmlns:mc="http://schemas.openxmlformats.org/markup-compatibility/2006">
          <mc:Choice Requires="x14">
            <control shapeId="1058" r:id="rId25" name="Check Box 34">
              <controlPr defaultSize="0" autoFill="0" autoLine="0" autoPict="0" altText="">
                <anchor moveWithCells="1">
                  <from>
                    <xdr:col>13</xdr:col>
                    <xdr:colOff>38100</xdr:colOff>
                    <xdr:row>36</xdr:row>
                    <xdr:rowOff>0</xdr:rowOff>
                  </from>
                  <to>
                    <xdr:col>14</xdr:col>
                    <xdr:colOff>57150</xdr:colOff>
                    <xdr:row>37</xdr:row>
                    <xdr:rowOff>28575</xdr:rowOff>
                  </to>
                </anchor>
              </controlPr>
            </control>
          </mc:Choice>
        </mc:AlternateContent>
        <mc:AlternateContent xmlns:mc="http://schemas.openxmlformats.org/markup-compatibility/2006">
          <mc:Choice Requires="x14">
            <control shapeId="1060" r:id="rId26" name="Check Box 36">
              <controlPr defaultSize="0" autoFill="0" autoLine="0" autoPict="0" altText="">
                <anchor moveWithCells="1">
                  <from>
                    <xdr:col>13</xdr:col>
                    <xdr:colOff>38100</xdr:colOff>
                    <xdr:row>31</xdr:row>
                    <xdr:rowOff>0</xdr:rowOff>
                  </from>
                  <to>
                    <xdr:col>14</xdr:col>
                    <xdr:colOff>57150</xdr:colOff>
                    <xdr:row>32</xdr:row>
                    <xdr:rowOff>19050</xdr:rowOff>
                  </to>
                </anchor>
              </controlPr>
            </control>
          </mc:Choice>
        </mc:AlternateContent>
        <mc:AlternateContent xmlns:mc="http://schemas.openxmlformats.org/markup-compatibility/2006">
          <mc:Choice Requires="x14">
            <control shapeId="1061" r:id="rId27" name="Check Box 37">
              <controlPr defaultSize="0" autoFill="0" autoLine="0" autoPict="0" altText="">
                <anchor moveWithCells="1">
                  <from>
                    <xdr:col>13</xdr:col>
                    <xdr:colOff>38100</xdr:colOff>
                    <xdr:row>30</xdr:row>
                    <xdr:rowOff>0</xdr:rowOff>
                  </from>
                  <to>
                    <xdr:col>14</xdr:col>
                    <xdr:colOff>57150</xdr:colOff>
                    <xdr:row>31</xdr:row>
                    <xdr:rowOff>28575</xdr:rowOff>
                  </to>
                </anchor>
              </controlPr>
            </control>
          </mc:Choice>
        </mc:AlternateContent>
        <mc:AlternateContent xmlns:mc="http://schemas.openxmlformats.org/markup-compatibility/2006">
          <mc:Choice Requires="x14">
            <control shapeId="1062" r:id="rId28" name="Check Box 38">
              <controlPr defaultSize="0" autoFill="0" autoLine="0" autoPict="0" altText="">
                <anchor moveWithCells="1">
                  <from>
                    <xdr:col>13</xdr:col>
                    <xdr:colOff>38100</xdr:colOff>
                    <xdr:row>29</xdr:row>
                    <xdr:rowOff>0</xdr:rowOff>
                  </from>
                  <to>
                    <xdr:col>14</xdr:col>
                    <xdr:colOff>57150</xdr:colOff>
                    <xdr:row>30</xdr:row>
                    <xdr:rowOff>19050</xdr:rowOff>
                  </to>
                </anchor>
              </controlPr>
            </control>
          </mc:Choice>
        </mc:AlternateContent>
        <mc:AlternateContent xmlns:mc="http://schemas.openxmlformats.org/markup-compatibility/2006">
          <mc:Choice Requires="x14">
            <control shapeId="1063" r:id="rId29" name="Check Box 39">
              <controlPr defaultSize="0" autoFill="0" autoLine="0" autoPict="0" altText="">
                <anchor moveWithCells="1">
                  <from>
                    <xdr:col>13</xdr:col>
                    <xdr:colOff>38100</xdr:colOff>
                    <xdr:row>28</xdr:row>
                    <xdr:rowOff>0</xdr:rowOff>
                  </from>
                  <to>
                    <xdr:col>14</xdr:col>
                    <xdr:colOff>57150</xdr:colOff>
                    <xdr:row>29</xdr:row>
                    <xdr:rowOff>19050</xdr:rowOff>
                  </to>
                </anchor>
              </controlPr>
            </control>
          </mc:Choice>
        </mc:AlternateContent>
        <mc:AlternateContent xmlns:mc="http://schemas.openxmlformats.org/markup-compatibility/2006">
          <mc:Choice Requires="x14">
            <control shapeId="1064" r:id="rId30" name="Check Box 40">
              <controlPr defaultSize="0" autoFill="0" autoLine="0" autoPict="0" altText="">
                <anchor moveWithCells="1">
                  <from>
                    <xdr:col>13</xdr:col>
                    <xdr:colOff>38100</xdr:colOff>
                    <xdr:row>27</xdr:row>
                    <xdr:rowOff>0</xdr:rowOff>
                  </from>
                  <to>
                    <xdr:col>14</xdr:col>
                    <xdr:colOff>57150</xdr:colOff>
                    <xdr:row>28</xdr:row>
                    <xdr:rowOff>19050</xdr:rowOff>
                  </to>
                </anchor>
              </controlPr>
            </control>
          </mc:Choice>
        </mc:AlternateContent>
        <mc:AlternateContent xmlns:mc="http://schemas.openxmlformats.org/markup-compatibility/2006">
          <mc:Choice Requires="x14">
            <control shapeId="1065" r:id="rId31" name="Check Box 41">
              <controlPr defaultSize="0" autoFill="0" autoLine="0" autoPict="0" altText="">
                <anchor moveWithCells="1">
                  <from>
                    <xdr:col>13</xdr:col>
                    <xdr:colOff>38100</xdr:colOff>
                    <xdr:row>26</xdr:row>
                    <xdr:rowOff>0</xdr:rowOff>
                  </from>
                  <to>
                    <xdr:col>14</xdr:col>
                    <xdr:colOff>57150</xdr:colOff>
                    <xdr:row>27</xdr:row>
                    <xdr:rowOff>28575</xdr:rowOff>
                  </to>
                </anchor>
              </controlPr>
            </control>
          </mc:Choice>
        </mc:AlternateContent>
        <mc:AlternateContent xmlns:mc="http://schemas.openxmlformats.org/markup-compatibility/2006">
          <mc:Choice Requires="x14">
            <control shapeId="1066" r:id="rId32" name="Check Box 42">
              <controlPr defaultSize="0" autoFill="0" autoLine="0" autoPict="0" altText="">
                <anchor moveWithCells="1">
                  <from>
                    <xdr:col>13</xdr:col>
                    <xdr:colOff>38100</xdr:colOff>
                    <xdr:row>25</xdr:row>
                    <xdr:rowOff>0</xdr:rowOff>
                  </from>
                  <to>
                    <xdr:col>14</xdr:col>
                    <xdr:colOff>57150</xdr:colOff>
                    <xdr:row>26</xdr:row>
                    <xdr:rowOff>9525</xdr:rowOff>
                  </to>
                </anchor>
              </controlPr>
            </control>
          </mc:Choice>
        </mc:AlternateContent>
        <mc:AlternateContent xmlns:mc="http://schemas.openxmlformats.org/markup-compatibility/2006">
          <mc:Choice Requires="x14">
            <control shapeId="1067" r:id="rId33" name="Check Box 43">
              <controlPr defaultSize="0" autoFill="0" autoLine="0" autoPict="0" altText="">
                <anchor moveWithCells="1">
                  <from>
                    <xdr:col>13</xdr:col>
                    <xdr:colOff>38100</xdr:colOff>
                    <xdr:row>24</xdr:row>
                    <xdr:rowOff>0</xdr:rowOff>
                  </from>
                  <to>
                    <xdr:col>14</xdr:col>
                    <xdr:colOff>57150</xdr:colOff>
                    <xdr:row>25</xdr:row>
                    <xdr:rowOff>9525</xdr:rowOff>
                  </to>
                </anchor>
              </controlPr>
            </control>
          </mc:Choice>
        </mc:AlternateContent>
        <mc:AlternateContent xmlns:mc="http://schemas.openxmlformats.org/markup-compatibility/2006">
          <mc:Choice Requires="x14">
            <control shapeId="1068" r:id="rId34" name="Check Box 44">
              <controlPr defaultSize="0" autoFill="0" autoLine="0" autoPict="0" altText="">
                <anchor moveWithCells="1">
                  <from>
                    <xdr:col>13</xdr:col>
                    <xdr:colOff>38100</xdr:colOff>
                    <xdr:row>23</xdr:row>
                    <xdr:rowOff>0</xdr:rowOff>
                  </from>
                  <to>
                    <xdr:col>14</xdr:col>
                    <xdr:colOff>57150</xdr:colOff>
                    <xdr:row>24</xdr:row>
                    <xdr:rowOff>19050</xdr:rowOff>
                  </to>
                </anchor>
              </controlPr>
            </control>
          </mc:Choice>
        </mc:AlternateContent>
        <mc:AlternateContent xmlns:mc="http://schemas.openxmlformats.org/markup-compatibility/2006">
          <mc:Choice Requires="x14">
            <control shapeId="1069" r:id="rId35" name="Check Box 45">
              <controlPr defaultSize="0" autoFill="0" autoLine="0" autoPict="0" altText="">
                <anchor moveWithCells="1">
                  <from>
                    <xdr:col>13</xdr:col>
                    <xdr:colOff>38100</xdr:colOff>
                    <xdr:row>22</xdr:row>
                    <xdr:rowOff>0</xdr:rowOff>
                  </from>
                  <to>
                    <xdr:col>14</xdr:col>
                    <xdr:colOff>57150</xdr:colOff>
                    <xdr:row>23</xdr:row>
                    <xdr:rowOff>19050</xdr:rowOff>
                  </to>
                </anchor>
              </controlPr>
            </control>
          </mc:Choice>
        </mc:AlternateContent>
        <mc:AlternateContent xmlns:mc="http://schemas.openxmlformats.org/markup-compatibility/2006">
          <mc:Choice Requires="x14">
            <control shapeId="1070" r:id="rId36" name="Check Box 46">
              <controlPr defaultSize="0" autoFill="0" autoLine="0" autoPict="0" altText="">
                <anchor moveWithCells="1">
                  <from>
                    <xdr:col>13</xdr:col>
                    <xdr:colOff>38100</xdr:colOff>
                    <xdr:row>21</xdr:row>
                    <xdr:rowOff>0</xdr:rowOff>
                  </from>
                  <to>
                    <xdr:col>14</xdr:col>
                    <xdr:colOff>57150</xdr:colOff>
                    <xdr:row>22</xdr:row>
                    <xdr:rowOff>19050</xdr:rowOff>
                  </to>
                </anchor>
              </controlPr>
            </control>
          </mc:Choice>
        </mc:AlternateContent>
        <mc:AlternateContent xmlns:mc="http://schemas.openxmlformats.org/markup-compatibility/2006">
          <mc:Choice Requires="x14">
            <control shapeId="1071" r:id="rId37" name="Check Box 47">
              <controlPr defaultSize="0" autoFill="0" autoLine="0" autoPict="0" altText="">
                <anchor moveWithCells="1">
                  <from>
                    <xdr:col>13</xdr:col>
                    <xdr:colOff>38100</xdr:colOff>
                    <xdr:row>20</xdr:row>
                    <xdr:rowOff>0</xdr:rowOff>
                  </from>
                  <to>
                    <xdr:col>14</xdr:col>
                    <xdr:colOff>57150</xdr:colOff>
                    <xdr:row>21</xdr:row>
                    <xdr:rowOff>19050</xdr:rowOff>
                  </to>
                </anchor>
              </controlPr>
            </control>
          </mc:Choice>
        </mc:AlternateContent>
        <mc:AlternateContent xmlns:mc="http://schemas.openxmlformats.org/markup-compatibility/2006">
          <mc:Choice Requires="x14">
            <control shapeId="1072" r:id="rId38" name="Check Box 48">
              <controlPr defaultSize="0" autoFill="0" autoLine="0" autoPict="0" altText="">
                <anchor moveWithCells="1">
                  <from>
                    <xdr:col>13</xdr:col>
                    <xdr:colOff>38100</xdr:colOff>
                    <xdr:row>19</xdr:row>
                    <xdr:rowOff>0</xdr:rowOff>
                  </from>
                  <to>
                    <xdr:col>14</xdr:col>
                    <xdr:colOff>57150</xdr:colOff>
                    <xdr:row>20</xdr:row>
                    <xdr:rowOff>28575</xdr:rowOff>
                  </to>
                </anchor>
              </controlPr>
            </control>
          </mc:Choice>
        </mc:AlternateContent>
        <mc:AlternateContent xmlns:mc="http://schemas.openxmlformats.org/markup-compatibility/2006">
          <mc:Choice Requires="x14">
            <control shapeId="1073" r:id="rId39" name="Check Box 49">
              <controlPr defaultSize="0" autoFill="0" autoLine="0" autoPict="0" altText="">
                <anchor moveWithCells="1">
                  <from>
                    <xdr:col>13</xdr:col>
                    <xdr:colOff>38100</xdr:colOff>
                    <xdr:row>16</xdr:row>
                    <xdr:rowOff>0</xdr:rowOff>
                  </from>
                  <to>
                    <xdr:col>14</xdr:col>
                    <xdr:colOff>57150</xdr:colOff>
                    <xdr:row>17</xdr:row>
                    <xdr:rowOff>28575</xdr:rowOff>
                  </to>
                </anchor>
              </controlPr>
            </control>
          </mc:Choice>
        </mc:AlternateContent>
        <mc:AlternateContent xmlns:mc="http://schemas.openxmlformats.org/markup-compatibility/2006">
          <mc:Choice Requires="x14">
            <control shapeId="1075" r:id="rId40" name="Check Box 51">
              <controlPr defaultSize="0" autoFill="0" autoLine="0" autoPict="0" altText="">
                <anchor moveWithCells="1">
                  <from>
                    <xdr:col>13</xdr:col>
                    <xdr:colOff>38100</xdr:colOff>
                    <xdr:row>18</xdr:row>
                    <xdr:rowOff>0</xdr:rowOff>
                  </from>
                  <to>
                    <xdr:col>14</xdr:col>
                    <xdr:colOff>57150</xdr:colOff>
                    <xdr:row>19</xdr:row>
                    <xdr:rowOff>19050</xdr:rowOff>
                  </to>
                </anchor>
              </controlPr>
            </control>
          </mc:Choice>
        </mc:AlternateContent>
        <mc:AlternateContent xmlns:mc="http://schemas.openxmlformats.org/markup-compatibility/2006">
          <mc:Choice Requires="x14">
            <control shapeId="1076" r:id="rId41" name="Check Box 52">
              <controlPr defaultSize="0" autoFill="0" autoLine="0" autoPict="0" altText="">
                <anchor moveWithCells="1">
                  <from>
                    <xdr:col>13</xdr:col>
                    <xdr:colOff>38100</xdr:colOff>
                    <xdr:row>16</xdr:row>
                    <xdr:rowOff>0</xdr:rowOff>
                  </from>
                  <to>
                    <xdr:col>14</xdr:col>
                    <xdr:colOff>57150</xdr:colOff>
                    <xdr:row>17</xdr:row>
                    <xdr:rowOff>28575</xdr:rowOff>
                  </to>
                </anchor>
              </controlPr>
            </control>
          </mc:Choice>
        </mc:AlternateContent>
        <mc:AlternateContent xmlns:mc="http://schemas.openxmlformats.org/markup-compatibility/2006">
          <mc:Choice Requires="x14">
            <control shapeId="1077" r:id="rId42" name="Check Box 53">
              <controlPr defaultSize="0" autoFill="0" autoLine="0" autoPict="0" altText="">
                <anchor moveWithCells="1">
                  <from>
                    <xdr:col>13</xdr:col>
                    <xdr:colOff>38100</xdr:colOff>
                    <xdr:row>12</xdr:row>
                    <xdr:rowOff>0</xdr:rowOff>
                  </from>
                  <to>
                    <xdr:col>14</xdr:col>
                    <xdr:colOff>57150</xdr:colOff>
                    <xdr:row>13</xdr:row>
                    <xdr:rowOff>19050</xdr:rowOff>
                  </to>
                </anchor>
              </controlPr>
            </control>
          </mc:Choice>
        </mc:AlternateContent>
        <mc:AlternateContent xmlns:mc="http://schemas.openxmlformats.org/markup-compatibility/2006">
          <mc:Choice Requires="x14">
            <control shapeId="1078" r:id="rId43" name="Check Box 54">
              <controlPr defaultSize="0" autoFill="0" autoLine="0" autoPict="0" altText="">
                <anchor moveWithCells="1">
                  <from>
                    <xdr:col>13</xdr:col>
                    <xdr:colOff>38100</xdr:colOff>
                    <xdr:row>11</xdr:row>
                    <xdr:rowOff>0</xdr:rowOff>
                  </from>
                  <to>
                    <xdr:col>14</xdr:col>
                    <xdr:colOff>57150</xdr:colOff>
                    <xdr:row>12</xdr:row>
                    <xdr:rowOff>28575</xdr:rowOff>
                  </to>
                </anchor>
              </controlPr>
            </control>
          </mc:Choice>
        </mc:AlternateContent>
        <mc:AlternateContent xmlns:mc="http://schemas.openxmlformats.org/markup-compatibility/2006">
          <mc:Choice Requires="x14">
            <control shapeId="1079" r:id="rId44" name="Check Box 55">
              <controlPr defaultSize="0" autoFill="0" autoLine="0" autoPict="0" altText="">
                <anchor moveWithCells="1">
                  <from>
                    <xdr:col>13</xdr:col>
                    <xdr:colOff>38100</xdr:colOff>
                    <xdr:row>10</xdr:row>
                    <xdr:rowOff>0</xdr:rowOff>
                  </from>
                  <to>
                    <xdr:col>14</xdr:col>
                    <xdr:colOff>57150</xdr:colOff>
                    <xdr:row>11</xdr:row>
                    <xdr:rowOff>28575</xdr:rowOff>
                  </to>
                </anchor>
              </controlPr>
            </control>
          </mc:Choice>
        </mc:AlternateContent>
        <mc:AlternateContent xmlns:mc="http://schemas.openxmlformats.org/markup-compatibility/2006">
          <mc:Choice Requires="x14">
            <control shapeId="1081" r:id="rId45" name="Check Box 57">
              <controlPr defaultSize="0" autoFill="0" autoLine="0" autoPict="0" altText="">
                <anchor moveWithCells="1">
                  <from>
                    <xdr:col>13</xdr:col>
                    <xdr:colOff>38100</xdr:colOff>
                    <xdr:row>7</xdr:row>
                    <xdr:rowOff>0</xdr:rowOff>
                  </from>
                  <to>
                    <xdr:col>14</xdr:col>
                    <xdr:colOff>57150</xdr:colOff>
                    <xdr:row>8</xdr:row>
                    <xdr:rowOff>28575</xdr:rowOff>
                  </to>
                </anchor>
              </controlPr>
            </control>
          </mc:Choice>
        </mc:AlternateContent>
        <mc:AlternateContent xmlns:mc="http://schemas.openxmlformats.org/markup-compatibility/2006">
          <mc:Choice Requires="x14">
            <control shapeId="1082" r:id="rId46" name="Check Box 58">
              <controlPr defaultSize="0" autoFill="0" autoLine="0" autoPict="0" altText="">
                <anchor moveWithCells="1">
                  <from>
                    <xdr:col>13</xdr:col>
                    <xdr:colOff>38100</xdr:colOff>
                    <xdr:row>7</xdr:row>
                    <xdr:rowOff>0</xdr:rowOff>
                  </from>
                  <to>
                    <xdr:col>14</xdr:col>
                    <xdr:colOff>57150</xdr:colOff>
                    <xdr:row>8</xdr:row>
                    <xdr:rowOff>28575</xdr:rowOff>
                  </to>
                </anchor>
              </controlPr>
            </control>
          </mc:Choice>
        </mc:AlternateContent>
        <mc:AlternateContent xmlns:mc="http://schemas.openxmlformats.org/markup-compatibility/2006">
          <mc:Choice Requires="x14">
            <control shapeId="1083" r:id="rId47" name="Check Box 59">
              <controlPr defaultSize="0" autoFill="0" autoLine="0" autoPict="0" altText="">
                <anchor moveWithCells="1">
                  <from>
                    <xdr:col>13</xdr:col>
                    <xdr:colOff>38100</xdr:colOff>
                    <xdr:row>5</xdr:row>
                    <xdr:rowOff>104775</xdr:rowOff>
                  </from>
                  <to>
                    <xdr:col>14</xdr:col>
                    <xdr:colOff>57150</xdr:colOff>
                    <xdr:row>6</xdr:row>
                    <xdr:rowOff>133350</xdr:rowOff>
                  </to>
                </anchor>
              </controlPr>
            </control>
          </mc:Choice>
        </mc:AlternateContent>
        <mc:AlternateContent xmlns:mc="http://schemas.openxmlformats.org/markup-compatibility/2006">
          <mc:Choice Requires="x14">
            <control shapeId="1087" r:id="rId48" name="Check Box 63">
              <controlPr defaultSize="0" autoFill="0" autoLine="0" autoPict="0" altText="">
                <anchor moveWithCells="1">
                  <from>
                    <xdr:col>13</xdr:col>
                    <xdr:colOff>38100</xdr:colOff>
                    <xdr:row>41</xdr:row>
                    <xdr:rowOff>0</xdr:rowOff>
                  </from>
                  <to>
                    <xdr:col>14</xdr:col>
                    <xdr:colOff>57150</xdr:colOff>
                    <xdr:row>42</xdr:row>
                    <xdr:rowOff>28575</xdr:rowOff>
                  </to>
                </anchor>
              </controlPr>
            </control>
          </mc:Choice>
        </mc:AlternateContent>
        <mc:AlternateContent xmlns:mc="http://schemas.openxmlformats.org/markup-compatibility/2006">
          <mc:Choice Requires="x14">
            <control shapeId="1084" r:id="rId49" name="Check Box 60">
              <controlPr defaultSize="0" autoFill="0" autoLine="0" autoPict="0" altText="">
                <anchor moveWithCells="1">
                  <from>
                    <xdr:col>13</xdr:col>
                    <xdr:colOff>38100</xdr:colOff>
                    <xdr:row>34</xdr:row>
                    <xdr:rowOff>0</xdr:rowOff>
                  </from>
                  <to>
                    <xdr:col>14</xdr:col>
                    <xdr:colOff>57150</xdr:colOff>
                    <xdr:row>35</xdr:row>
                    <xdr:rowOff>28575</xdr:rowOff>
                  </to>
                </anchor>
              </controlPr>
            </control>
          </mc:Choice>
        </mc:AlternateContent>
        <mc:AlternateContent xmlns:mc="http://schemas.openxmlformats.org/markup-compatibility/2006">
          <mc:Choice Requires="x14">
            <control shapeId="1085" r:id="rId50" name="Check Box 61">
              <controlPr defaultSize="0" autoFill="0" autoLine="0" autoPict="0" altText="">
                <anchor moveWithCells="1">
                  <from>
                    <xdr:col>13</xdr:col>
                    <xdr:colOff>38100</xdr:colOff>
                    <xdr:row>33</xdr:row>
                    <xdr:rowOff>0</xdr:rowOff>
                  </from>
                  <to>
                    <xdr:col>14</xdr:col>
                    <xdr:colOff>57150</xdr:colOff>
                    <xdr:row>34</xdr:row>
                    <xdr:rowOff>28575</xdr:rowOff>
                  </to>
                </anchor>
              </controlPr>
            </control>
          </mc:Choice>
        </mc:AlternateContent>
        <mc:AlternateContent xmlns:mc="http://schemas.openxmlformats.org/markup-compatibility/2006">
          <mc:Choice Requires="x14">
            <control shapeId="1094" r:id="rId51" name="Check Box 70">
              <controlPr defaultSize="0" autoFill="0" autoLine="0" autoPict="0" altText="">
                <anchor moveWithCells="1">
                  <from>
                    <xdr:col>7</xdr:col>
                    <xdr:colOff>47625</xdr:colOff>
                    <xdr:row>16</xdr:row>
                    <xdr:rowOff>171450</xdr:rowOff>
                  </from>
                  <to>
                    <xdr:col>9</xdr:col>
                    <xdr:colOff>0</xdr:colOff>
                    <xdr:row>18</xdr:row>
                    <xdr:rowOff>0</xdr:rowOff>
                  </to>
                </anchor>
              </controlPr>
            </control>
          </mc:Choice>
        </mc:AlternateContent>
        <mc:AlternateContent xmlns:mc="http://schemas.openxmlformats.org/markup-compatibility/2006">
          <mc:Choice Requires="x14">
            <control shapeId="1095" r:id="rId52" name="Check Box 71">
              <controlPr defaultSize="0" autoFill="0" autoLine="0" autoPict="0" altText="">
                <anchor moveWithCells="1">
                  <from>
                    <xdr:col>13</xdr:col>
                    <xdr:colOff>38100</xdr:colOff>
                    <xdr:row>8</xdr:row>
                    <xdr:rowOff>0</xdr:rowOff>
                  </from>
                  <to>
                    <xdr:col>14</xdr:col>
                    <xdr:colOff>66675</xdr:colOff>
                    <xdr:row>9</xdr:row>
                    <xdr:rowOff>19050</xdr:rowOff>
                  </to>
                </anchor>
              </controlPr>
            </control>
          </mc:Choice>
        </mc:AlternateContent>
        <mc:AlternateContent xmlns:mc="http://schemas.openxmlformats.org/markup-compatibility/2006">
          <mc:Choice Requires="x14">
            <control shapeId="1098" r:id="rId53" name="Check Box 74">
              <controlPr defaultSize="0" autoFill="0" autoLine="0" autoPict="0" altText="">
                <anchor moveWithCells="1">
                  <from>
                    <xdr:col>13</xdr:col>
                    <xdr:colOff>38100</xdr:colOff>
                    <xdr:row>12</xdr:row>
                    <xdr:rowOff>180975</xdr:rowOff>
                  </from>
                  <to>
                    <xdr:col>14</xdr:col>
                    <xdr:colOff>57150</xdr:colOff>
                    <xdr:row>14</xdr:row>
                    <xdr:rowOff>0</xdr:rowOff>
                  </to>
                </anchor>
              </controlPr>
            </control>
          </mc:Choice>
        </mc:AlternateContent>
        <mc:AlternateContent xmlns:mc="http://schemas.openxmlformats.org/markup-compatibility/2006">
          <mc:Choice Requires="x14">
            <control shapeId="1100" r:id="rId54" name="Check Box 76">
              <controlPr defaultSize="0" autoFill="0" autoLine="0" autoPict="0" altText="">
                <anchor moveWithCells="1">
                  <from>
                    <xdr:col>13</xdr:col>
                    <xdr:colOff>38100</xdr:colOff>
                    <xdr:row>13</xdr:row>
                    <xdr:rowOff>171450</xdr:rowOff>
                  </from>
                  <to>
                    <xdr:col>14</xdr:col>
                    <xdr:colOff>57150</xdr:colOff>
                    <xdr:row>15</xdr:row>
                    <xdr:rowOff>0</xdr:rowOff>
                  </to>
                </anchor>
              </controlPr>
            </control>
          </mc:Choice>
        </mc:AlternateContent>
        <mc:AlternateContent xmlns:mc="http://schemas.openxmlformats.org/markup-compatibility/2006">
          <mc:Choice Requires="x14">
            <control shapeId="1102" r:id="rId55" name="Check Box 78">
              <controlPr defaultSize="0" autoFill="0" autoLine="0" autoPict="0" altText="">
                <anchor moveWithCells="1">
                  <from>
                    <xdr:col>7</xdr:col>
                    <xdr:colOff>47625</xdr:colOff>
                    <xdr:row>30</xdr:row>
                    <xdr:rowOff>95250</xdr:rowOff>
                  </from>
                  <to>
                    <xdr:col>9</xdr:col>
                    <xdr:colOff>0</xdr:colOff>
                    <xdr:row>31</xdr:row>
                    <xdr:rowOff>114300</xdr:rowOff>
                  </to>
                </anchor>
              </controlPr>
            </control>
          </mc:Choice>
        </mc:AlternateContent>
        <mc:AlternateContent xmlns:mc="http://schemas.openxmlformats.org/markup-compatibility/2006">
          <mc:Choice Requires="x14">
            <control shapeId="1103" r:id="rId56" name="Check Box 79">
              <controlPr defaultSize="0" autoFill="0" autoLine="0" autoPict="0" altText="">
                <anchor moveWithCells="1">
                  <from>
                    <xdr:col>13</xdr:col>
                    <xdr:colOff>38100</xdr:colOff>
                    <xdr:row>16</xdr:row>
                    <xdr:rowOff>180975</xdr:rowOff>
                  </from>
                  <to>
                    <xdr:col>14</xdr:col>
                    <xdr:colOff>57150</xdr:colOff>
                    <xdr:row>18</xdr:row>
                    <xdr:rowOff>9525</xdr:rowOff>
                  </to>
                </anchor>
              </controlPr>
            </control>
          </mc:Choice>
        </mc:AlternateContent>
        <mc:AlternateContent xmlns:mc="http://schemas.openxmlformats.org/markup-compatibility/2006">
          <mc:Choice Requires="x14">
            <control shapeId="1104" r:id="rId57" name="Check Box 80">
              <controlPr defaultSize="0" autoFill="0" autoLine="0" autoPict="0" altText="">
                <anchor moveWithCells="1">
                  <from>
                    <xdr:col>13</xdr:col>
                    <xdr:colOff>38100</xdr:colOff>
                    <xdr:row>35</xdr:row>
                    <xdr:rowOff>0</xdr:rowOff>
                  </from>
                  <to>
                    <xdr:col>14</xdr:col>
                    <xdr:colOff>57150</xdr:colOff>
                    <xdr:row>36</xdr:row>
                    <xdr:rowOff>28575</xdr:rowOff>
                  </to>
                </anchor>
              </controlPr>
            </control>
          </mc:Choice>
        </mc:AlternateContent>
        <mc:AlternateContent xmlns:mc="http://schemas.openxmlformats.org/markup-compatibility/2006">
          <mc:Choice Requires="x14">
            <control shapeId="1026" r:id="rId58" name="Check Box 2">
              <controlPr defaultSize="0" autoFill="0" autoLine="0" autoPict="0" altText="">
                <anchor moveWithCells="1">
                  <from>
                    <xdr:col>7</xdr:col>
                    <xdr:colOff>47625</xdr:colOff>
                    <xdr:row>9</xdr:row>
                    <xdr:rowOff>0</xdr:rowOff>
                  </from>
                  <to>
                    <xdr:col>9</xdr:col>
                    <xdr:colOff>0</xdr:colOff>
                    <xdr:row>10</xdr:row>
                    <xdr:rowOff>28575</xdr:rowOff>
                  </to>
                </anchor>
              </controlPr>
            </control>
          </mc:Choice>
        </mc:AlternateContent>
        <mc:AlternateContent xmlns:mc="http://schemas.openxmlformats.org/markup-compatibility/2006">
          <mc:Choice Requires="x14">
            <control shapeId="1105" r:id="rId59" name="Button 81">
              <controlPr defaultSize="0" print="0" autoFill="0" autoPict="0" macro="[0]!ClearCheckBoxes">
                <anchor moveWithCells="1" sizeWithCells="1">
                  <from>
                    <xdr:col>1</xdr:col>
                    <xdr:colOff>19050</xdr:colOff>
                    <xdr:row>61</xdr:row>
                    <xdr:rowOff>95250</xdr:rowOff>
                  </from>
                  <to>
                    <xdr:col>1</xdr:col>
                    <xdr:colOff>1181100</xdr:colOff>
                    <xdr:row>62</xdr:row>
                    <xdr:rowOff>133350</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7</xdr:col>
                    <xdr:colOff>47625</xdr:colOff>
                    <xdr:row>37</xdr:row>
                    <xdr:rowOff>0</xdr:rowOff>
                  </from>
                  <to>
                    <xdr:col>9</xdr:col>
                    <xdr:colOff>0</xdr:colOff>
                    <xdr:row>38</xdr:row>
                    <xdr:rowOff>28575</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7</xdr:col>
                    <xdr:colOff>47625</xdr:colOff>
                    <xdr:row>37</xdr:row>
                    <xdr:rowOff>180975</xdr:rowOff>
                  </from>
                  <to>
                    <xdr:col>9</xdr:col>
                    <xdr:colOff>0</xdr:colOff>
                    <xdr:row>39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University of Central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McKee</dc:creator>
  <cp:lastModifiedBy>Mike McKee</cp:lastModifiedBy>
  <cp:lastPrinted>2018-03-02T17:36:56Z</cp:lastPrinted>
  <dcterms:created xsi:type="dcterms:W3CDTF">2013-05-22T17:24:28Z</dcterms:created>
  <dcterms:modified xsi:type="dcterms:W3CDTF">2021-03-02T19:04:34Z</dcterms:modified>
</cp:coreProperties>
</file>